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book\Dropbox\Compartida con Guido\DFC\Deuda\"/>
    </mc:Choice>
  </mc:AlternateContent>
  <bookViews>
    <workbookView xWindow="120" yWindow="45" windowWidth="20730" windowHeight="10035" firstSheet="4" activeTab="5"/>
  </bookViews>
  <sheets>
    <sheet name="Resultados" sheetId="1" r:id="rId1"/>
    <sheet name="Bonos que entraron al canje" sheetId="2" r:id="rId2"/>
    <sheet name="Otros Bonos" sheetId="3" r:id="rId3"/>
    <sheet name="Bonos al 31-03-2001" sheetId="4" r:id="rId4"/>
    <sheet name="Bonos al 31-03-01 J internac." sheetId="5" r:id="rId5"/>
    <sheet name="Bonos Totales Canjeados" sheetId="6" r:id="rId6"/>
    <sheet name="Bonos Canjeados J Internacional" sheetId="7" r:id="rId7"/>
    <sheet name="Bonos al 30-06-2001" sheetId="8" r:id="rId8"/>
    <sheet name="Bonos al 31-12-2001" sheetId="9" r:id="rId9"/>
  </sheets>
  <calcPr calcId="152511"/>
  <fileRecoveryPr repairLoad="1"/>
</workbook>
</file>

<file path=xl/calcChain.xml><?xml version="1.0" encoding="utf-8"?>
<calcChain xmlns="http://schemas.openxmlformats.org/spreadsheetml/2006/main">
  <c r="C154" i="9" l="1"/>
  <c r="C153" i="9"/>
  <c r="C152" i="9"/>
  <c r="C161" i="8"/>
  <c r="C160" i="8"/>
  <c r="C159" i="8"/>
  <c r="C147" i="4"/>
  <c r="C149" i="4"/>
  <c r="C148" i="4"/>
  <c r="H9" i="9" l="1"/>
  <c r="C149" i="9" l="1"/>
  <c r="C148" i="9"/>
  <c r="C147" i="9"/>
  <c r="E147" i="9" s="1"/>
  <c r="C156" i="8" l="1"/>
  <c r="C155" i="8"/>
  <c r="C154" i="8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C29" i="7" s="1"/>
  <c r="F8" i="7"/>
  <c r="F7" i="7"/>
  <c r="F6" i="7"/>
  <c r="F5" i="7"/>
  <c r="C28" i="7" s="1"/>
  <c r="G36" i="6"/>
  <c r="G37" i="6"/>
  <c r="G38" i="6"/>
  <c r="G43" i="6"/>
  <c r="G46" i="6"/>
  <c r="G47" i="6"/>
  <c r="G49" i="6"/>
  <c r="G7" i="6"/>
  <c r="G5" i="6"/>
  <c r="C54" i="6" s="1"/>
  <c r="G8" i="6"/>
  <c r="G6" i="6"/>
  <c r="G15" i="6"/>
  <c r="G16" i="6"/>
  <c r="G29" i="6"/>
  <c r="G30" i="6"/>
  <c r="G17" i="6"/>
  <c r="G9" i="6"/>
  <c r="G10" i="6"/>
  <c r="G22" i="6"/>
  <c r="G20" i="6"/>
  <c r="G32" i="6"/>
  <c r="G24" i="6"/>
  <c r="G25" i="6"/>
  <c r="G21" i="6"/>
  <c r="G26" i="6"/>
  <c r="G40" i="6"/>
  <c r="G34" i="6"/>
  <c r="G41" i="6"/>
  <c r="G50" i="6"/>
  <c r="G27" i="6"/>
  <c r="G14" i="6"/>
  <c r="G28" i="6"/>
  <c r="G18" i="6"/>
  <c r="C56" i="6" s="1"/>
  <c r="G33" i="6"/>
  <c r="G42" i="6"/>
  <c r="G51" i="6"/>
  <c r="G44" i="6"/>
  <c r="G19" i="6"/>
  <c r="G31" i="6"/>
  <c r="G39" i="6"/>
  <c r="G23" i="6"/>
  <c r="G45" i="6"/>
  <c r="G48" i="6"/>
  <c r="G11" i="6"/>
  <c r="G12" i="6"/>
  <c r="G13" i="6"/>
  <c r="G35" i="6"/>
  <c r="C113" i="5"/>
  <c r="C112" i="5"/>
  <c r="C145" i="4"/>
  <c r="C144" i="4"/>
  <c r="C111" i="5"/>
  <c r="C143" i="4"/>
  <c r="C61" i="6" l="1"/>
  <c r="C27" i="7"/>
  <c r="C59" i="6"/>
  <c r="C60" i="6"/>
  <c r="C55" i="6"/>
  <c r="I57" i="2"/>
  <c r="I58" i="2"/>
  <c r="E122" i="3"/>
  <c r="E126" i="3" s="1"/>
  <c r="C54" i="2" l="1"/>
  <c r="E51" i="2" l="1"/>
  <c r="C55" i="2" s="1"/>
</calcChain>
</file>

<file path=xl/sharedStrings.xml><?xml version="1.0" encoding="utf-8"?>
<sst xmlns="http://schemas.openxmlformats.org/spreadsheetml/2006/main" count="1989" uniqueCount="281">
  <si>
    <t>RESULTADO DEL CANJE</t>
  </si>
  <si>
    <t>Operaciones efectivizadas al 30/06/01*</t>
  </si>
  <si>
    <t>Nuevos Bonos</t>
  </si>
  <si>
    <t>% del viejo rescatado</t>
  </si>
  <si>
    <t>Valor Nominal Residual</t>
  </si>
  <si>
    <t>Bono Pagaré 2006</t>
  </si>
  <si>
    <t>Nuevo GL Peso 2008</t>
  </si>
  <si>
    <t>Nuevo Global 2008</t>
  </si>
  <si>
    <t>Nuevo Global 2018</t>
  </si>
  <si>
    <t>Nuevo Global 2031</t>
  </si>
  <si>
    <t>Total</t>
  </si>
  <si>
    <t>Viejos Bonos</t>
  </si>
  <si>
    <t>Pagarés</t>
  </si>
  <si>
    <t>BP E+600</t>
  </si>
  <si>
    <t>BP B+500</t>
  </si>
  <si>
    <t>BP E+521</t>
  </si>
  <si>
    <t>BP B+410</t>
  </si>
  <si>
    <t>BP E+400</t>
  </si>
  <si>
    <t>BP E+330</t>
  </si>
  <si>
    <t>BP E+580</t>
  </si>
  <si>
    <t>BP E+435</t>
  </si>
  <si>
    <t>Bocones</t>
  </si>
  <si>
    <t>Pre 4USD</t>
  </si>
  <si>
    <t>Pro 2 USD</t>
  </si>
  <si>
    <t>Pre 3 $</t>
  </si>
  <si>
    <t>Pro 1 $</t>
  </si>
  <si>
    <t>Pro 3 $</t>
  </si>
  <si>
    <t>Pro 4 USD</t>
  </si>
  <si>
    <t>Pro 5 $</t>
  </si>
  <si>
    <t>Pro 6 USD</t>
  </si>
  <si>
    <t>Otros</t>
  </si>
  <si>
    <t>Bonex 92</t>
  </si>
  <si>
    <t>Hidro</t>
  </si>
  <si>
    <t>RA $ 02</t>
  </si>
  <si>
    <t>RA $ 07</t>
  </si>
  <si>
    <t>FRN 04</t>
  </si>
  <si>
    <t>FRB</t>
  </si>
  <si>
    <t>SPAN 02</t>
  </si>
  <si>
    <t>FRAN</t>
  </si>
  <si>
    <t>Bontes</t>
  </si>
  <si>
    <t>Bonte 02</t>
  </si>
  <si>
    <t>Bonte 03</t>
  </si>
  <si>
    <t>Bonte 03 F</t>
  </si>
  <si>
    <t>Bonte 04</t>
  </si>
  <si>
    <t>Bonte 05</t>
  </si>
  <si>
    <t>Bonte 06</t>
  </si>
  <si>
    <t>Bonte 27</t>
  </si>
  <si>
    <t>Globales</t>
  </si>
  <si>
    <t>GL 03</t>
  </si>
  <si>
    <t>GL 05</t>
  </si>
  <si>
    <t>GL 06</t>
  </si>
  <si>
    <t>GL 09</t>
  </si>
  <si>
    <t>GL 10</t>
  </si>
  <si>
    <t>GL 12</t>
  </si>
  <si>
    <t>GL 15</t>
  </si>
  <si>
    <t>GL 17</t>
  </si>
  <si>
    <t>GL 19</t>
  </si>
  <si>
    <t>GL 20</t>
  </si>
  <si>
    <t>GL 27</t>
  </si>
  <si>
    <t>GL 30</t>
  </si>
  <si>
    <t>GL 31</t>
  </si>
  <si>
    <t>Bradies</t>
  </si>
  <si>
    <t>Largos</t>
  </si>
  <si>
    <t>Par</t>
  </si>
  <si>
    <t>Disc</t>
  </si>
  <si>
    <t>Valor Nominal de los Nuevos Bonos</t>
  </si>
  <si>
    <t>Precio</t>
  </si>
  <si>
    <t>Der Credit</t>
  </si>
  <si>
    <t>*: Valores expresados en millones de pesos excepto cuando se indica</t>
  </si>
  <si>
    <t>Fecha de emisión</t>
  </si>
  <si>
    <t>Monto</t>
  </si>
  <si>
    <t>en miles de $</t>
  </si>
  <si>
    <t xml:space="preserve">FRB </t>
  </si>
  <si>
    <t xml:space="preserve">Octubre 1996 </t>
  </si>
  <si>
    <t>al 31/03/2001</t>
  </si>
  <si>
    <t>Local</t>
  </si>
  <si>
    <t>Internacional</t>
  </si>
  <si>
    <t>Enero 2001</t>
  </si>
  <si>
    <t>Febrero 2001</t>
  </si>
  <si>
    <t>Deuda emitida durante el ministerio (marzo 1991-agosto 1996)</t>
  </si>
  <si>
    <t>% del Total</t>
  </si>
  <si>
    <t>En miles de pesos</t>
  </si>
  <si>
    <t>VALOR</t>
  </si>
  <si>
    <t>NOMINAL</t>
  </si>
  <si>
    <t>FECHA</t>
  </si>
  <si>
    <t>DENOMINACION</t>
  </si>
  <si>
    <t>VENCIMIENTO</t>
  </si>
  <si>
    <t>ACTUALIZADO</t>
  </si>
  <si>
    <t>EMISION</t>
  </si>
  <si>
    <t>EN</t>
  </si>
  <si>
    <t>CIRCULACION</t>
  </si>
  <si>
    <t>BOCON Deudas Prev. en u$s 1ra. S.</t>
  </si>
  <si>
    <t xml:space="preserve"> BONTES / u$s </t>
  </si>
  <si>
    <t>PAGARE / u$s</t>
  </si>
  <si>
    <t>2001 / 04</t>
  </si>
  <si>
    <t>FERROBONOS / u$s</t>
  </si>
  <si>
    <t>Perpetuidad</t>
  </si>
  <si>
    <t>CERTIF. CAPITALIZABLE / BNA / u$s</t>
  </si>
  <si>
    <t xml:space="preserve">BONOS DEL TESORO /  u$s </t>
  </si>
  <si>
    <t>BONO CAPITALIZABLE / u$s</t>
  </si>
  <si>
    <t xml:space="preserve"> GLOBAL BOND / Serie B / u$s </t>
  </si>
  <si>
    <t xml:space="preserve"> GLOBAL BOND / Serie C / u$s </t>
  </si>
  <si>
    <t xml:space="preserve"> GLOBAL BOND / Serie D / u$s </t>
  </si>
  <si>
    <t xml:space="preserve"> GLOBAL BOND / Serie F / u$s</t>
  </si>
  <si>
    <t>EUROLETRA /  u$s</t>
  </si>
  <si>
    <t>EUROLETRA / YEN</t>
  </si>
  <si>
    <t xml:space="preserve">EUROLETRA / YEN </t>
  </si>
  <si>
    <t>EUROLETRA - SAMURAI / YEN</t>
  </si>
  <si>
    <t xml:space="preserve">EUROLETRA / ATS </t>
  </si>
  <si>
    <t xml:space="preserve">EUROLETRA / CHF </t>
  </si>
  <si>
    <t>EUROLETRA / DEM</t>
  </si>
  <si>
    <t xml:space="preserve">EUROLETRA / DEM </t>
  </si>
  <si>
    <t xml:space="preserve">EUROLETRA / ESP </t>
  </si>
  <si>
    <t>EUROLETRA / EURO</t>
  </si>
  <si>
    <t xml:space="preserve">EUROLETRA / EURO (NLG) </t>
  </si>
  <si>
    <t xml:space="preserve">EUROLETRA / EURO (FRF) </t>
  </si>
  <si>
    <t xml:space="preserve">EUROLETRA / EURO </t>
  </si>
  <si>
    <t>EUROLETRA / GBP</t>
  </si>
  <si>
    <t xml:space="preserve">EUROLETRA / GBP </t>
  </si>
  <si>
    <t>EUROLETRA / ITL</t>
  </si>
  <si>
    <t xml:space="preserve">EUROLETRA / ITL </t>
  </si>
  <si>
    <t>ACTIVE  PARTICIPE INTEREST / u$s</t>
  </si>
  <si>
    <t xml:space="preserve">BONOS ESPAÑOLES / u$s </t>
  </si>
  <si>
    <t>Bonos que no entraron al canje</t>
  </si>
  <si>
    <t>Bonos de Consolidación de Deudas Previsionales en $ 1ra. Serie</t>
  </si>
  <si>
    <t>Total deuda en bonos al 31/3/2001</t>
  </si>
  <si>
    <t>Monto Presentado al canje</t>
  </si>
  <si>
    <t xml:space="preserve">Deuda bajo ley internacional que entró en el canje emitida mientras yo era Ministro de Economía </t>
  </si>
  <si>
    <t xml:space="preserve">Deuda bajo ley internacional que entró en el canje emitida mientras yo no era Ministro de Economía </t>
  </si>
  <si>
    <t>TASA</t>
  </si>
  <si>
    <t>CAJA DE AHORRO</t>
  </si>
  <si>
    <t>Bonos de Consolidación de Deudas Previsionales en $ 2da. Serie</t>
  </si>
  <si>
    <t>Bonos de Consolidación en $ 1ra. Serie</t>
  </si>
  <si>
    <t>Bonos de Consolidación en $ 2da. Serie</t>
  </si>
  <si>
    <t>Bonos de Consolidación en $ 3ra. Serie</t>
  </si>
  <si>
    <t>BOCEP</t>
  </si>
  <si>
    <t>EUROLETRA / $</t>
  </si>
  <si>
    <t>11,75%</t>
  </si>
  <si>
    <t>8,75%</t>
  </si>
  <si>
    <t>BONEX 1992</t>
  </si>
  <si>
    <t>LIBOR</t>
  </si>
  <si>
    <t>BOCON Deudas Prev. en u$s 2da. S.</t>
  </si>
  <si>
    <t>BOCON en u$s 1ra. S.</t>
  </si>
  <si>
    <t>BOCON en u$s 2da. S.</t>
  </si>
  <si>
    <t>BOCON en u$s 3ra. S.</t>
  </si>
  <si>
    <t>BOCON de Regalías de Hidrocarburos</t>
  </si>
  <si>
    <t xml:space="preserve"> BONTES / u$s</t>
  </si>
  <si>
    <t>ENCUESTA + 3,20%</t>
  </si>
  <si>
    <t>9,50%</t>
  </si>
  <si>
    <t>11,25%</t>
  </si>
  <si>
    <t xml:space="preserve">BONO / u$s </t>
  </si>
  <si>
    <t>BADLAR + 5,00%</t>
  </si>
  <si>
    <t>ENCUESTA + 6,00%</t>
  </si>
  <si>
    <t>BADLAR + 4,10%</t>
  </si>
  <si>
    <t>BONO / u$s</t>
  </si>
  <si>
    <t>ENCUESTA + 5,21%</t>
  </si>
  <si>
    <t>ENCUESTA + 4,00%</t>
  </si>
  <si>
    <t>ENCUESTA + 3,3%</t>
  </si>
  <si>
    <t>ENCUESTA + 5,83%</t>
  </si>
  <si>
    <t>ENCUESTA + 4,35%</t>
  </si>
  <si>
    <t>ENC / BADL + SPREAD</t>
  </si>
  <si>
    <t>10,50%</t>
  </si>
  <si>
    <t>ENCUESTA + 2,75%</t>
  </si>
  <si>
    <t xml:space="preserve"> PAR BONDS / u$s </t>
  </si>
  <si>
    <t>TASA FIJA</t>
  </si>
  <si>
    <t xml:space="preserve"> PAR BONDS / DEM </t>
  </si>
  <si>
    <t>5,87%</t>
  </si>
  <si>
    <t xml:space="preserve"> DISCOUNT BONDS / u$s </t>
  </si>
  <si>
    <t>LIBOR + 0,8125</t>
  </si>
  <si>
    <t xml:space="preserve"> DISCOUNT BONDS /DEM</t>
  </si>
  <si>
    <t xml:space="preserve"> FLOATING RATE BONDS / u$s </t>
  </si>
  <si>
    <t xml:space="preserve"> GLOBAL BOND / u$s </t>
  </si>
  <si>
    <t>11,00%</t>
  </si>
  <si>
    <t>9,75%</t>
  </si>
  <si>
    <t>Cupón Cero</t>
  </si>
  <si>
    <t xml:space="preserve"> GLOBAL BOND / Serie E / u$s </t>
  </si>
  <si>
    <t>12,00% - 12,50%</t>
  </si>
  <si>
    <t>10,25%</t>
  </si>
  <si>
    <t>12,00%</t>
  </si>
  <si>
    <t>SPAN</t>
  </si>
  <si>
    <t xml:space="preserve">EUROLETRA /  u$s </t>
  </si>
  <si>
    <t>LIBOR + 5,75%</t>
  </si>
  <si>
    <t>7,40%</t>
  </si>
  <si>
    <t>6,00%</t>
  </si>
  <si>
    <t>5,00%</t>
  </si>
  <si>
    <t>4,40%</t>
  </si>
  <si>
    <t>3,50%</t>
  </si>
  <si>
    <t>5,40%</t>
  </si>
  <si>
    <t>4,85%</t>
  </si>
  <si>
    <t>9,00%</t>
  </si>
  <si>
    <t>7,00%</t>
  </si>
  <si>
    <t>8,50%</t>
  </si>
  <si>
    <t>8,00%</t>
  </si>
  <si>
    <t>14,00% - 9,00%</t>
  </si>
  <si>
    <t>7,50%</t>
  </si>
  <si>
    <t>11,00% - 8,00%</t>
  </si>
  <si>
    <t>10,00% - 8,00%</t>
  </si>
  <si>
    <t>Cupón de Monto Fijo</t>
  </si>
  <si>
    <t>8,00% - 8,25% - 9,00%</t>
  </si>
  <si>
    <t>15,00% - 8,00%</t>
  </si>
  <si>
    <t>14,00% - 8,00%</t>
  </si>
  <si>
    <t>10,50% - 7,00%</t>
  </si>
  <si>
    <t>8,5%</t>
  </si>
  <si>
    <t>EURIBOR + 4%</t>
  </si>
  <si>
    <t>7,3%</t>
  </si>
  <si>
    <t>9,25%</t>
  </si>
  <si>
    <t>EURIBOR + 5,10%</t>
  </si>
  <si>
    <t>10,00%</t>
  </si>
  <si>
    <t>11,50%</t>
  </si>
  <si>
    <t>LIBOR + 1,60%</t>
  </si>
  <si>
    <t>10,00% - 7,625%</t>
  </si>
  <si>
    <t>9,25% - 7,00%</t>
  </si>
  <si>
    <t>9,00% - 7,00%</t>
  </si>
  <si>
    <t>10,375% - 8,00%</t>
  </si>
  <si>
    <t>LIBOR + 2,50%</t>
  </si>
  <si>
    <t>4,00%</t>
  </si>
  <si>
    <t>LIBOR + SPREAD</t>
  </si>
  <si>
    <t>En miles de $</t>
  </si>
  <si>
    <t>Bonos Existentes al 31-03-2001</t>
  </si>
  <si>
    <t>Jurisdicción</t>
  </si>
  <si>
    <t>Hasta el 26/08/1996</t>
  </si>
  <si>
    <t>Bonos existentes al 31/03/2001 bajo jurisdicción internacional</t>
  </si>
  <si>
    <t>A partir  del 26/08/1996</t>
  </si>
  <si>
    <t>Hasta el 6/08/1996</t>
  </si>
  <si>
    <t>A partir del 6/08/1996</t>
  </si>
  <si>
    <t>Monto Orginal</t>
  </si>
  <si>
    <t>Aceptación</t>
  </si>
  <si>
    <t>Monto Ingresado</t>
  </si>
  <si>
    <t>Bonos Canjeados</t>
  </si>
  <si>
    <t>Total Canjeado</t>
  </si>
  <si>
    <t>Bonos Canjeados de Jurisdicción Internacional</t>
  </si>
  <si>
    <t>De bonos emitidos hasta el 6/08/1996</t>
  </si>
  <si>
    <t>De bonos emitidos a partir del 6/08/1996</t>
  </si>
  <si>
    <t>De bonos emitidos desde el 6/08/1996</t>
  </si>
  <si>
    <t>Bonos de Consolidación en $ 4ta. Serie</t>
  </si>
  <si>
    <t>Bonos de Consolidación en $ 5ta. Serie</t>
  </si>
  <si>
    <t>GLOBAL BOND / $</t>
  </si>
  <si>
    <t>10,00% - 12,00%</t>
  </si>
  <si>
    <t>Bonos de Consolidación de Deudas Previsionales en u$s 2da. S.</t>
  </si>
  <si>
    <t>Bonos de Consolidación en u$s 1ra. S.</t>
  </si>
  <si>
    <t>Bonos de Consolidación en u$s 2da. S.</t>
  </si>
  <si>
    <t>Bonos de Consolidación en u$s 3ra. S.</t>
  </si>
  <si>
    <t>Bonos de Consolidación en u$s 4ta. S.</t>
  </si>
  <si>
    <t>Bonos de Consolidación en u$s 5ta. S.</t>
  </si>
  <si>
    <t>Bonos de Consolidación de Regalías de Hidrocarburos</t>
  </si>
  <si>
    <t>9,9375%</t>
  </si>
  <si>
    <t>12,125%</t>
  </si>
  <si>
    <t xml:space="preserve">BONO / S I /  u$s </t>
  </si>
  <si>
    <t>BADLAR + 4,05%</t>
  </si>
  <si>
    <t xml:space="preserve">BONO / S II / u$s </t>
  </si>
  <si>
    <t xml:space="preserve">BONO /  u$s </t>
  </si>
  <si>
    <t>ENCUESTA + 5,80%</t>
  </si>
  <si>
    <t xml:space="preserve">PAGARE / u$s </t>
  </si>
  <si>
    <t>2001 / 06</t>
  </si>
  <si>
    <t>CERTIFICADO CAPITALIZABLE / BNA / u$s</t>
  </si>
  <si>
    <t>11,49128%</t>
  </si>
  <si>
    <t xml:space="preserve">BONOS DEL GOBIERNO NACIONAL /  u$s </t>
  </si>
  <si>
    <t>8,375%</t>
  </si>
  <si>
    <t>11,375%</t>
  </si>
  <si>
    <t>12,375%</t>
  </si>
  <si>
    <t>7,00% - 15,50%</t>
  </si>
  <si>
    <t>12,25%</t>
  </si>
  <si>
    <t>8,875%</t>
  </si>
  <si>
    <t>BADLAR + 2,98%</t>
  </si>
  <si>
    <t>ENCUESTA + 4,95%</t>
  </si>
  <si>
    <t>5,125%</t>
  </si>
  <si>
    <t>7,875%</t>
  </si>
  <si>
    <t>8,125%</t>
  </si>
  <si>
    <t>7,125%</t>
  </si>
  <si>
    <t>10%</t>
  </si>
  <si>
    <t>Bonos Existentes al 30-06-2001</t>
  </si>
  <si>
    <t>Deuda  por bonos que se presentaron al canje</t>
  </si>
  <si>
    <t>Deuda por bonos que no se presentaron al canje</t>
  </si>
  <si>
    <t>Bonos de Consolidación de Deudas Previsionales en $ 3ra. Serie</t>
  </si>
  <si>
    <t>Bonos de Consolidación de Deudas Previsionales en u$s 3ra. S.</t>
  </si>
  <si>
    <t xml:space="preserve">BONO / S III / u$s </t>
  </si>
  <si>
    <t>BADLAR + 4,50%</t>
  </si>
  <si>
    <t>BADLAR + 3,00%</t>
  </si>
  <si>
    <t>BADLAR C. + 0,75%</t>
  </si>
  <si>
    <t>Bonos Existentes al 31/12/2001</t>
  </si>
  <si>
    <t>Ley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</si>
</sst>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-* #,##0\ _D_l_s_-;\-* #,##0\ _D_l_s_-;_-* &quot;-&quot;\ _D_l_s_-;_-@_-"/>
    <numFmt numFmtId="167" formatCode="_(* #,##0.0_);_(* \(#,##0.0\);_(* &quot;-&quot;??_);_(@_)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sz val="10"/>
      <name val="Arial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0" fillId="0" borderId="4" xfId="0" applyNumberFormat="1" applyFont="1" applyBorder="1"/>
    <xf numFmtId="0" fontId="0" fillId="0" borderId="5" xfId="0" applyFont="1" applyBorder="1"/>
    <xf numFmtId="9" fontId="0" fillId="0" borderId="5" xfId="0" applyNumberFormat="1" applyFont="1" applyBorder="1"/>
    <xf numFmtId="9" fontId="0" fillId="0" borderId="6" xfId="0" applyNumberFormat="1" applyFont="1" applyBorder="1"/>
    <xf numFmtId="0" fontId="0" fillId="0" borderId="4" xfId="0" applyFont="1" applyBorder="1"/>
    <xf numFmtId="0" fontId="0" fillId="0" borderId="6" xfId="0" applyFont="1" applyBorder="1"/>
    <xf numFmtId="9" fontId="0" fillId="0" borderId="7" xfId="0" applyNumberFormat="1" applyFont="1" applyBorder="1"/>
    <xf numFmtId="0" fontId="0" fillId="0" borderId="0" xfId="0" applyFont="1" applyBorder="1"/>
    <xf numFmtId="9" fontId="0" fillId="0" borderId="0" xfId="0" applyNumberFormat="1" applyFont="1" applyBorder="1"/>
    <xf numFmtId="9" fontId="0" fillId="0" borderId="8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12" xfId="0" applyFont="1" applyBorder="1"/>
    <xf numFmtId="0" fontId="6" fillId="0" borderId="13" xfId="0" applyFont="1" applyFill="1" applyBorder="1" applyAlignment="1">
      <alignment horizontal="centerContinuous"/>
    </xf>
    <xf numFmtId="0" fontId="6" fillId="0" borderId="14" xfId="0" applyFont="1" applyFill="1" applyBorder="1" applyAlignment="1">
      <alignment horizontal="centerContinuous"/>
    </xf>
    <xf numFmtId="3" fontId="6" fillId="0" borderId="15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16" xfId="0" applyFont="1" applyBorder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Continuous"/>
    </xf>
    <xf numFmtId="0" fontId="3" fillId="0" borderId="20" xfId="0" applyFont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1" fontId="9" fillId="0" borderId="18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Protection="1"/>
    <xf numFmtId="3" fontId="12" fillId="0" borderId="0" xfId="0" applyNumberFormat="1" applyFont="1" applyFill="1" applyBorder="1" applyProtection="1"/>
    <xf numFmtId="15" fontId="3" fillId="0" borderId="16" xfId="0" applyNumberFormat="1" applyFont="1" applyBorder="1" applyAlignment="1">
      <alignment horizontal="center"/>
    </xf>
    <xf numFmtId="0" fontId="13" fillId="0" borderId="17" xfId="0" applyFont="1" applyFill="1" applyBorder="1"/>
    <xf numFmtId="1" fontId="9" fillId="0" borderId="18" xfId="0" applyNumberFormat="1" applyFont="1" applyFill="1" applyBorder="1" applyProtection="1"/>
    <xf numFmtId="3" fontId="3" fillId="0" borderId="1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11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0" fontId="9" fillId="0" borderId="17" xfId="0" applyFont="1" applyFill="1" applyBorder="1"/>
    <xf numFmtId="1" fontId="9" fillId="0" borderId="18" xfId="0" applyNumberFormat="1" applyFont="1" applyFill="1" applyBorder="1" applyAlignment="1" applyProtection="1">
      <alignment horizontal="right"/>
    </xf>
    <xf numFmtId="3" fontId="14" fillId="0" borderId="19" xfId="0" applyNumberFormat="1" applyFont="1" applyFill="1" applyBorder="1" applyProtection="1"/>
    <xf numFmtId="1" fontId="9" fillId="0" borderId="18" xfId="0" applyNumberFormat="1" applyFont="1" applyFill="1" applyBorder="1" applyAlignment="1" applyProtection="1">
      <alignment horizontal="center"/>
    </xf>
    <xf numFmtId="1" fontId="9" fillId="0" borderId="18" xfId="0" applyNumberFormat="1" applyFont="1" applyFill="1" applyBorder="1"/>
    <xf numFmtId="3" fontId="3" fillId="0" borderId="0" xfId="0" applyNumberFormat="1" applyFont="1" applyBorder="1"/>
    <xf numFmtId="0" fontId="15" fillId="0" borderId="17" xfId="0" applyFont="1" applyFill="1" applyBorder="1"/>
    <xf numFmtId="0" fontId="16" fillId="0" borderId="17" xfId="0" applyFont="1" applyFill="1" applyBorder="1"/>
    <xf numFmtId="0" fontId="17" fillId="0" borderId="17" xfId="0" applyFont="1" applyFill="1" applyBorder="1"/>
    <xf numFmtId="3" fontId="11" fillId="0" borderId="19" xfId="0" applyNumberFormat="1" applyFont="1" applyBorder="1"/>
    <xf numFmtId="3" fontId="11" fillId="0" borderId="0" xfId="0" applyNumberFormat="1" applyFont="1" applyBorder="1"/>
    <xf numFmtId="0" fontId="3" fillId="0" borderId="20" xfId="0" applyFont="1" applyBorder="1" applyAlignment="1">
      <alignment horizontal="center"/>
    </xf>
    <xf numFmtId="0" fontId="9" fillId="0" borderId="21" xfId="0" applyFont="1" applyFill="1" applyBorder="1"/>
    <xf numFmtId="1" fontId="3" fillId="0" borderId="22" xfId="0" applyNumberFormat="1" applyFont="1" applyFill="1" applyBorder="1"/>
    <xf numFmtId="3" fontId="8" fillId="0" borderId="23" xfId="0" applyNumberFormat="1" applyFont="1" applyFill="1" applyBorder="1"/>
    <xf numFmtId="3" fontId="8" fillId="0" borderId="0" xfId="0" applyNumberFormat="1" applyFont="1" applyFill="1" applyBorder="1"/>
    <xf numFmtId="1" fontId="3" fillId="0" borderId="18" xfId="0" applyNumberFormat="1" applyFont="1" applyFill="1" applyBorder="1"/>
    <xf numFmtId="3" fontId="8" fillId="0" borderId="19" xfId="0" applyNumberFormat="1" applyFont="1" applyFill="1" applyBorder="1"/>
    <xf numFmtId="0" fontId="10" fillId="0" borderId="17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center"/>
    </xf>
    <xf numFmtId="3" fontId="3" fillId="0" borderId="19" xfId="0" applyNumberFormat="1" applyFont="1" applyBorder="1"/>
    <xf numFmtId="3" fontId="18" fillId="0" borderId="17" xfId="0" applyNumberFormat="1" applyFont="1" applyFill="1" applyBorder="1" applyProtection="1"/>
    <xf numFmtId="0" fontId="9" fillId="0" borderId="18" xfId="0" applyFont="1" applyFill="1" applyBorder="1" applyProtection="1"/>
    <xf numFmtId="0" fontId="9" fillId="0" borderId="18" xfId="0" applyFont="1" applyFill="1" applyBorder="1"/>
    <xf numFmtId="0" fontId="13" fillId="0" borderId="21" xfId="0" applyFont="1" applyFill="1" applyBorder="1"/>
    <xf numFmtId="0" fontId="9" fillId="0" borderId="22" xfId="0" applyFont="1" applyFill="1" applyBorder="1" applyProtection="1"/>
    <xf numFmtId="3" fontId="11" fillId="0" borderId="23" xfId="0" applyNumberFormat="1" applyFont="1" applyFill="1" applyBorder="1" applyProtection="1"/>
    <xf numFmtId="1" fontId="3" fillId="0" borderId="0" xfId="0" applyNumberFormat="1" applyFont="1" applyFill="1"/>
    <xf numFmtId="1" fontId="3" fillId="0" borderId="0" xfId="0" applyNumberFormat="1" applyFont="1"/>
    <xf numFmtId="9" fontId="2" fillId="0" borderId="0" xfId="1" applyNumberFormat="1" applyFont="1"/>
    <xf numFmtId="165" fontId="0" fillId="0" borderId="0" xfId="2" applyNumberFormat="1" applyFont="1"/>
    <xf numFmtId="165" fontId="3" fillId="0" borderId="0" xfId="0" applyNumberFormat="1" applyFont="1"/>
    <xf numFmtId="165" fontId="0" fillId="0" borderId="0" xfId="0" applyNumberFormat="1"/>
    <xf numFmtId="3" fontId="0" fillId="0" borderId="0" xfId="0" applyNumberFormat="1"/>
    <xf numFmtId="0" fontId="0" fillId="0" borderId="7" xfId="0" applyBorder="1"/>
    <xf numFmtId="0" fontId="0" fillId="0" borderId="0" xfId="0" applyBorder="1"/>
    <xf numFmtId="0" fontId="2" fillId="0" borderId="0" xfId="0" applyFont="1" applyBorder="1"/>
    <xf numFmtId="0" fontId="0" fillId="0" borderId="8" xfId="0" applyBorder="1"/>
    <xf numFmtId="0" fontId="2" fillId="0" borderId="7" xfId="0" applyFont="1" applyBorder="1"/>
    <xf numFmtId="0" fontId="2" fillId="0" borderId="8" xfId="0" applyFont="1" applyBorder="1"/>
    <xf numFmtId="15" fontId="0" fillId="0" borderId="7" xfId="0" applyNumberFormat="1" applyBorder="1"/>
    <xf numFmtId="3" fontId="0" fillId="0" borderId="0" xfId="0" applyNumberFormat="1" applyBorder="1"/>
    <xf numFmtId="9" fontId="0" fillId="0" borderId="0" xfId="0" applyNumberFormat="1" applyBorder="1"/>
    <xf numFmtId="0" fontId="0" fillId="0" borderId="9" xfId="0" applyBorder="1"/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0" fontId="2" fillId="0" borderId="4" xfId="0" applyFont="1" applyBorder="1" applyAlignment="1">
      <alignment horizontal="center" vertical="center" wrapText="1"/>
    </xf>
    <xf numFmtId="3" fontId="2" fillId="0" borderId="6" xfId="0" applyNumberFormat="1" applyFont="1" applyBorder="1"/>
    <xf numFmtId="0" fontId="2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/>
    <xf numFmtId="0" fontId="2" fillId="0" borderId="9" xfId="0" applyFont="1" applyBorder="1" applyAlignment="1">
      <alignment horizontal="center" vertical="center" wrapText="1"/>
    </xf>
    <xf numFmtId="3" fontId="2" fillId="0" borderId="11" xfId="0" applyNumberFormat="1" applyFont="1" applyBorder="1"/>
    <xf numFmtId="15" fontId="0" fillId="0" borderId="0" xfId="0" applyNumberFormat="1" applyBorder="1"/>
    <xf numFmtId="3" fontId="0" fillId="0" borderId="8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" fontId="0" fillId="0" borderId="0" xfId="0" applyNumberFormat="1"/>
    <xf numFmtId="9" fontId="0" fillId="0" borderId="0" xfId="1" applyFont="1" applyBorder="1"/>
    <xf numFmtId="15" fontId="0" fillId="0" borderId="10" xfId="0" applyNumberFormat="1" applyBorder="1"/>
    <xf numFmtId="9" fontId="0" fillId="0" borderId="10" xfId="1" applyFont="1" applyBorder="1"/>
    <xf numFmtId="15" fontId="3" fillId="0" borderId="7" xfId="0" applyNumberFormat="1" applyFont="1" applyBorder="1" applyAlignment="1">
      <alignment horizontal="center"/>
    </xf>
    <xf numFmtId="15" fontId="3" fillId="0" borderId="9" xfId="0" applyNumberFormat="1" applyFont="1" applyBorder="1" applyAlignment="1">
      <alignment horizontal="center"/>
    </xf>
    <xf numFmtId="165" fontId="0" fillId="0" borderId="8" xfId="2" applyNumberFormat="1" applyFont="1" applyBorder="1"/>
    <xf numFmtId="165" fontId="0" fillId="0" borderId="11" xfId="2" applyNumberFormat="1" applyFont="1" applyBorder="1"/>
    <xf numFmtId="165" fontId="2" fillId="0" borderId="6" xfId="2" applyNumberFormat="1" applyFont="1" applyBorder="1"/>
    <xf numFmtId="165" fontId="2" fillId="0" borderId="8" xfId="2" applyNumberFormat="1" applyFont="1" applyBorder="1"/>
    <xf numFmtId="165" fontId="2" fillId="0" borderId="11" xfId="2" applyNumberFormat="1" applyFont="1" applyBorder="1"/>
    <xf numFmtId="167" fontId="0" fillId="0" borderId="0" xfId="2" applyNumberFormat="1" applyFont="1" applyBorder="1"/>
    <xf numFmtId="167" fontId="0" fillId="0" borderId="10" xfId="2" applyNumberFormat="1" applyFont="1" applyBorder="1"/>
    <xf numFmtId="165" fontId="0" fillId="0" borderId="0" xfId="2" applyNumberFormat="1" applyFont="1" applyBorder="1"/>
    <xf numFmtId="165" fontId="0" fillId="0" borderId="10" xfId="2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13" fillId="0" borderId="0" xfId="0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" fontId="9" fillId="0" borderId="0" xfId="0" applyNumberFormat="1" applyFont="1" applyFill="1" applyBorder="1" applyProtection="1"/>
    <xf numFmtId="1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9" fillId="0" borderId="10" xfId="0" applyFont="1" applyFill="1" applyBorder="1"/>
    <xf numFmtId="3" fontId="11" fillId="0" borderId="10" xfId="0" applyNumberFormat="1" applyFont="1" applyBorder="1"/>
    <xf numFmtId="0" fontId="20" fillId="0" borderId="0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168" fontId="0" fillId="0" borderId="0" xfId="0" applyNumberFormat="1"/>
    <xf numFmtId="165" fontId="2" fillId="0" borderId="11" xfId="2" applyNumberFormat="1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Millares" xfId="2" builtinId="3"/>
    <cellStyle name="Millares [0] 2" xfId="4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44" zoomScaleNormal="100" workbookViewId="0">
      <selection activeCell="I7" sqref="I7"/>
    </sheetView>
  </sheetViews>
  <sheetFormatPr baseColWidth="10" defaultColWidth="11.42578125" defaultRowHeight="15" x14ac:dyDescent="0.25"/>
  <cols>
    <col min="1" max="1" width="12.42578125" style="1" customWidth="1"/>
    <col min="2" max="2" width="8" style="1" customWidth="1"/>
    <col min="3" max="3" width="11" style="21" customWidth="1"/>
    <col min="4" max="4" width="8.5703125" style="1" customWidth="1"/>
    <col min="5" max="5" width="8.140625" style="1" customWidth="1"/>
    <col min="6" max="6" width="7.7109375" style="1" customWidth="1"/>
    <col min="7" max="7" width="9" style="1" customWidth="1"/>
    <col min="8" max="8" width="8" style="1" customWidth="1"/>
    <col min="9" max="9" width="8.140625" style="1" customWidth="1"/>
    <col min="10" max="10" width="9.5703125" style="1" customWidth="1"/>
    <col min="11" max="11" width="9" style="1" customWidth="1"/>
    <col min="12" max="12" width="7.85546875" style="1" customWidth="1"/>
    <col min="13" max="13" width="7.5703125" style="1" customWidth="1"/>
    <col min="14" max="14" width="7.28515625" style="1" customWidth="1"/>
    <col min="15" max="16384" width="11.42578125" style="1"/>
  </cols>
  <sheetData>
    <row r="1" spans="1:18" ht="15.75" thickBot="1" x14ac:dyDescent="0.3"/>
    <row r="2" spans="1:18" ht="15.75" thickBot="1" x14ac:dyDescent="0.3">
      <c r="B2" s="2"/>
      <c r="D2" s="152" t="s">
        <v>0</v>
      </c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8" ht="15.75" thickBot="1" x14ac:dyDescent="0.3">
      <c r="D3" s="152" t="s">
        <v>1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  <c r="P3" s="2"/>
      <c r="Q3" s="2"/>
      <c r="R3" s="2"/>
    </row>
    <row r="4" spans="1:18" ht="15.75" thickBot="1" x14ac:dyDescent="0.3">
      <c r="D4" s="152" t="s">
        <v>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/>
    </row>
    <row r="5" spans="1:18" ht="15.75" thickBot="1" x14ac:dyDescent="0.3">
      <c r="D5" s="152" t="s">
        <v>3</v>
      </c>
      <c r="E5" s="153"/>
      <c r="F5" s="153"/>
      <c r="G5" s="153"/>
      <c r="H5" s="153"/>
      <c r="I5" s="154"/>
      <c r="J5" s="152" t="s">
        <v>4</v>
      </c>
      <c r="K5" s="153"/>
      <c r="L5" s="153"/>
      <c r="M5" s="153"/>
      <c r="N5" s="153"/>
      <c r="O5" s="154"/>
    </row>
    <row r="6" spans="1:18" ht="45.75" thickBot="1" x14ac:dyDescent="0.3">
      <c r="D6" s="3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10</v>
      </c>
      <c r="J6" s="3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5" t="s">
        <v>10</v>
      </c>
    </row>
    <row r="7" spans="1:18" x14ac:dyDescent="0.25">
      <c r="A7" s="1" t="s">
        <v>11</v>
      </c>
      <c r="B7" s="1" t="s">
        <v>12</v>
      </c>
      <c r="C7" s="21" t="s">
        <v>13</v>
      </c>
      <c r="D7" s="6">
        <v>0.2</v>
      </c>
      <c r="E7" s="7"/>
      <c r="F7" s="8">
        <v>0.45</v>
      </c>
      <c r="G7" s="7"/>
      <c r="H7" s="7"/>
      <c r="I7" s="9">
        <v>0.64</v>
      </c>
      <c r="J7" s="10">
        <v>161.4</v>
      </c>
      <c r="K7" s="7"/>
      <c r="L7" s="7">
        <v>366.1</v>
      </c>
      <c r="M7" s="7"/>
      <c r="N7" s="7"/>
      <c r="O7" s="11">
        <v>527.5</v>
      </c>
    </row>
    <row r="8" spans="1:18" x14ac:dyDescent="0.25">
      <c r="C8" s="21" t="s">
        <v>14</v>
      </c>
      <c r="D8" s="12">
        <v>0.14000000000000001</v>
      </c>
      <c r="E8" s="13"/>
      <c r="F8" s="14">
        <v>0</v>
      </c>
      <c r="G8" s="13"/>
      <c r="H8" s="13"/>
      <c r="I8" s="15">
        <v>0.14000000000000001</v>
      </c>
      <c r="J8" s="16">
        <v>15.6</v>
      </c>
      <c r="K8" s="13"/>
      <c r="L8" s="13"/>
      <c r="M8" s="13"/>
      <c r="N8" s="13"/>
      <c r="O8" s="17">
        <v>15.6</v>
      </c>
    </row>
    <row r="9" spans="1:18" x14ac:dyDescent="0.25">
      <c r="C9" s="21" t="s">
        <v>15</v>
      </c>
      <c r="D9" s="12">
        <v>0.35</v>
      </c>
      <c r="E9" s="13"/>
      <c r="F9" s="14">
        <v>0.56999999999999995</v>
      </c>
      <c r="G9" s="13"/>
      <c r="H9" s="13"/>
      <c r="I9" s="15">
        <v>0.92</v>
      </c>
      <c r="J9" s="16">
        <v>409.25</v>
      </c>
      <c r="K9" s="13"/>
      <c r="L9" s="13">
        <v>676.57</v>
      </c>
      <c r="M9" s="13"/>
      <c r="N9" s="13"/>
      <c r="O9" s="17">
        <v>1085.82</v>
      </c>
    </row>
    <row r="10" spans="1:18" x14ac:dyDescent="0.25">
      <c r="C10" s="21" t="s">
        <v>16</v>
      </c>
      <c r="D10" s="12">
        <v>0.2</v>
      </c>
      <c r="E10" s="13"/>
      <c r="F10" s="14">
        <v>0</v>
      </c>
      <c r="G10" s="13"/>
      <c r="H10" s="13"/>
      <c r="I10" s="15">
        <v>0.2</v>
      </c>
      <c r="J10" s="16">
        <v>4.2</v>
      </c>
      <c r="K10" s="13"/>
      <c r="L10" s="13"/>
      <c r="M10" s="13"/>
      <c r="N10" s="13"/>
      <c r="O10" s="17">
        <v>4.2</v>
      </c>
    </row>
    <row r="11" spans="1:18" x14ac:dyDescent="0.25">
      <c r="C11" s="21" t="s">
        <v>17</v>
      </c>
      <c r="D11" s="12">
        <v>0.35</v>
      </c>
      <c r="E11" s="13"/>
      <c r="F11" s="14">
        <v>0.47</v>
      </c>
      <c r="G11" s="13"/>
      <c r="H11" s="13"/>
      <c r="I11" s="15">
        <v>0.83</v>
      </c>
      <c r="J11" s="16">
        <v>142</v>
      </c>
      <c r="K11" s="13"/>
      <c r="L11" s="13">
        <v>188.26</v>
      </c>
      <c r="M11" s="13"/>
      <c r="N11" s="13"/>
      <c r="O11" s="17">
        <v>330.26</v>
      </c>
    </row>
    <row r="12" spans="1:18" x14ac:dyDescent="0.25">
      <c r="C12" s="21" t="s">
        <v>18</v>
      </c>
      <c r="D12" s="12">
        <v>0.44</v>
      </c>
      <c r="E12" s="13"/>
      <c r="F12" s="14">
        <v>0.13</v>
      </c>
      <c r="G12" s="13"/>
      <c r="H12" s="13"/>
      <c r="I12" s="15">
        <v>0.56999999999999995</v>
      </c>
      <c r="J12" s="16">
        <v>176</v>
      </c>
      <c r="K12" s="13"/>
      <c r="L12" s="13">
        <v>51.6</v>
      </c>
      <c r="M12" s="13"/>
      <c r="N12" s="13"/>
      <c r="O12" s="17">
        <v>227.6</v>
      </c>
    </row>
    <row r="13" spans="1:18" x14ac:dyDescent="0.25">
      <c r="C13" s="21" t="s">
        <v>19</v>
      </c>
      <c r="D13" s="12">
        <v>0.71</v>
      </c>
      <c r="E13" s="13"/>
      <c r="F13" s="14">
        <v>0.28999999999999998</v>
      </c>
      <c r="G13" s="13"/>
      <c r="H13" s="13"/>
      <c r="I13" s="15">
        <v>0.99</v>
      </c>
      <c r="J13" s="16">
        <v>850</v>
      </c>
      <c r="K13" s="13"/>
      <c r="L13" s="13">
        <v>343</v>
      </c>
      <c r="M13" s="13"/>
      <c r="N13" s="13"/>
      <c r="O13" s="17">
        <v>1193</v>
      </c>
    </row>
    <row r="14" spans="1:18" x14ac:dyDescent="0.25">
      <c r="C14" s="21" t="s">
        <v>20</v>
      </c>
      <c r="D14" s="12">
        <v>0.39</v>
      </c>
      <c r="E14" s="13"/>
      <c r="F14" s="14">
        <v>0.28999999999999998</v>
      </c>
      <c r="G14" s="13"/>
      <c r="H14" s="13"/>
      <c r="I14" s="15">
        <v>0.68</v>
      </c>
      <c r="J14" s="16">
        <v>58.5</v>
      </c>
      <c r="K14" s="13"/>
      <c r="L14" s="13">
        <v>43</v>
      </c>
      <c r="M14" s="13"/>
      <c r="N14" s="13"/>
      <c r="O14" s="17">
        <v>101.5</v>
      </c>
    </row>
    <row r="15" spans="1:18" x14ac:dyDescent="0.25">
      <c r="B15" s="1" t="s">
        <v>21</v>
      </c>
      <c r="C15" s="21" t="s">
        <v>22</v>
      </c>
      <c r="D15" s="16"/>
      <c r="E15" s="13"/>
      <c r="F15" s="14">
        <v>0.02</v>
      </c>
      <c r="G15" s="13"/>
      <c r="H15" s="13"/>
      <c r="I15" s="15">
        <v>0.02</v>
      </c>
      <c r="J15" s="16"/>
      <c r="K15" s="13"/>
      <c r="L15" s="13">
        <v>22.95</v>
      </c>
      <c r="M15" s="13"/>
      <c r="N15" s="13"/>
      <c r="O15" s="17">
        <v>22.95</v>
      </c>
    </row>
    <row r="16" spans="1:18" x14ac:dyDescent="0.25">
      <c r="C16" s="21" t="s">
        <v>23</v>
      </c>
      <c r="D16" s="16"/>
      <c r="E16" s="13"/>
      <c r="F16" s="14">
        <v>0.25</v>
      </c>
      <c r="G16" s="13"/>
      <c r="H16" s="13"/>
      <c r="I16" s="15">
        <v>0.25</v>
      </c>
      <c r="J16" s="16"/>
      <c r="K16" s="13"/>
      <c r="L16" s="13">
        <v>191.08</v>
      </c>
      <c r="M16" s="13"/>
      <c r="N16" s="13"/>
      <c r="O16" s="17">
        <v>191.08</v>
      </c>
    </row>
    <row r="17" spans="2:15" x14ac:dyDescent="0.25">
      <c r="C17" s="21" t="s">
        <v>24</v>
      </c>
      <c r="D17" s="16"/>
      <c r="E17" s="14">
        <v>0.31</v>
      </c>
      <c r="F17" s="14">
        <v>0.02</v>
      </c>
      <c r="G17" s="13"/>
      <c r="H17" s="13"/>
      <c r="I17" s="15">
        <v>0.33</v>
      </c>
      <c r="J17" s="16"/>
      <c r="K17" s="13">
        <v>48.96</v>
      </c>
      <c r="L17" s="13">
        <v>2.8</v>
      </c>
      <c r="M17" s="13"/>
      <c r="N17" s="13"/>
      <c r="O17" s="17">
        <v>51.76</v>
      </c>
    </row>
    <row r="18" spans="2:15" x14ac:dyDescent="0.25">
      <c r="C18" s="21" t="s">
        <v>25</v>
      </c>
      <c r="D18" s="16"/>
      <c r="E18" s="14">
        <v>0.4</v>
      </c>
      <c r="F18" s="14">
        <v>0.22</v>
      </c>
      <c r="G18" s="13"/>
      <c r="H18" s="13"/>
      <c r="I18" s="15">
        <v>0.61</v>
      </c>
      <c r="J18" s="16"/>
      <c r="K18" s="13">
        <v>729.4</v>
      </c>
      <c r="L18" s="13">
        <v>400.8</v>
      </c>
      <c r="M18" s="13"/>
      <c r="N18" s="13"/>
      <c r="O18" s="17">
        <v>1130.2</v>
      </c>
    </row>
    <row r="19" spans="2:15" x14ac:dyDescent="0.25">
      <c r="C19" s="21" t="s">
        <v>26</v>
      </c>
      <c r="D19" s="16"/>
      <c r="E19" s="14">
        <v>0.19</v>
      </c>
      <c r="F19" s="14">
        <v>0</v>
      </c>
      <c r="G19" s="13"/>
      <c r="H19" s="13"/>
      <c r="I19" s="15">
        <v>0.19</v>
      </c>
      <c r="J19" s="16"/>
      <c r="K19" s="13">
        <v>1.05</v>
      </c>
      <c r="L19" s="13">
        <v>0</v>
      </c>
      <c r="M19" s="13"/>
      <c r="N19" s="13"/>
      <c r="O19" s="17">
        <v>1.05</v>
      </c>
    </row>
    <row r="20" spans="2:15" x14ac:dyDescent="0.25">
      <c r="C20" s="21" t="s">
        <v>27</v>
      </c>
      <c r="D20" s="16"/>
      <c r="E20" s="13"/>
      <c r="F20" s="14">
        <v>0.09</v>
      </c>
      <c r="G20" s="13"/>
      <c r="H20" s="13"/>
      <c r="I20" s="15">
        <v>0.09</v>
      </c>
      <c r="J20" s="16"/>
      <c r="K20" s="13"/>
      <c r="L20" s="13">
        <v>109.68</v>
      </c>
      <c r="M20" s="13"/>
      <c r="N20" s="13"/>
      <c r="O20" s="17">
        <v>109.68</v>
      </c>
    </row>
    <row r="21" spans="2:15" x14ac:dyDescent="0.25">
      <c r="C21" s="21" t="s">
        <v>28</v>
      </c>
      <c r="D21" s="16"/>
      <c r="E21" s="14">
        <v>0.02</v>
      </c>
      <c r="F21" s="14">
        <v>0.25</v>
      </c>
      <c r="G21" s="13"/>
      <c r="H21" s="13"/>
      <c r="I21" s="15">
        <v>0.28000000000000003</v>
      </c>
      <c r="J21" s="16"/>
      <c r="K21" s="13">
        <v>10.49</v>
      </c>
      <c r="L21" s="13">
        <v>110.79</v>
      </c>
      <c r="M21" s="13"/>
      <c r="N21" s="13"/>
      <c r="O21" s="17">
        <v>121.28</v>
      </c>
    </row>
    <row r="22" spans="2:15" x14ac:dyDescent="0.25">
      <c r="C22" s="21" t="s">
        <v>29</v>
      </c>
      <c r="D22" s="16"/>
      <c r="E22" s="13"/>
      <c r="F22" s="14">
        <v>0.18</v>
      </c>
      <c r="G22" s="13"/>
      <c r="H22" s="13"/>
      <c r="I22" s="15">
        <v>0.18</v>
      </c>
      <c r="J22" s="16"/>
      <c r="K22" s="13"/>
      <c r="L22" s="13">
        <v>125.88</v>
      </c>
      <c r="M22" s="13"/>
      <c r="N22" s="13"/>
      <c r="O22" s="17">
        <v>125.88</v>
      </c>
    </row>
    <row r="23" spans="2:15" x14ac:dyDescent="0.25">
      <c r="C23" s="21" t="s">
        <v>67</v>
      </c>
      <c r="D23" s="16"/>
      <c r="E23" s="13"/>
      <c r="F23" s="14">
        <v>1</v>
      </c>
      <c r="G23" s="13"/>
      <c r="H23" s="13"/>
      <c r="I23" s="15">
        <v>1</v>
      </c>
      <c r="J23" s="16"/>
      <c r="K23" s="13"/>
      <c r="L23" s="13">
        <v>103.03</v>
      </c>
      <c r="M23" s="13"/>
      <c r="N23" s="13"/>
      <c r="O23" s="17">
        <v>103.03</v>
      </c>
    </row>
    <row r="24" spans="2:15" x14ac:dyDescent="0.25">
      <c r="B24" s="1" t="s">
        <v>30</v>
      </c>
      <c r="C24" s="21" t="s">
        <v>31</v>
      </c>
      <c r="D24" s="16"/>
      <c r="E24" s="13"/>
      <c r="F24" s="14">
        <v>0.22</v>
      </c>
      <c r="G24" s="13"/>
      <c r="H24" s="13"/>
      <c r="I24" s="15">
        <v>0.22</v>
      </c>
      <c r="J24" s="16"/>
      <c r="K24" s="13"/>
      <c r="L24" s="13">
        <v>95.16</v>
      </c>
      <c r="M24" s="13"/>
      <c r="N24" s="13"/>
      <c r="O24" s="17">
        <v>95.16</v>
      </c>
    </row>
    <row r="25" spans="2:15" x14ac:dyDescent="0.25">
      <c r="C25" s="21" t="s">
        <v>32</v>
      </c>
      <c r="D25" s="16"/>
      <c r="E25" s="13"/>
      <c r="F25" s="14">
        <v>0.56999999999999995</v>
      </c>
      <c r="G25" s="13"/>
      <c r="H25" s="13"/>
      <c r="I25" s="15">
        <v>0.56999999999999995</v>
      </c>
      <c r="J25" s="16"/>
      <c r="K25" s="13"/>
      <c r="L25" s="13">
        <v>27.1</v>
      </c>
      <c r="M25" s="13"/>
      <c r="N25" s="13"/>
      <c r="O25" s="17">
        <v>27.1</v>
      </c>
    </row>
    <row r="26" spans="2:15" x14ac:dyDescent="0.25">
      <c r="C26" s="21" t="s">
        <v>33</v>
      </c>
      <c r="D26" s="16"/>
      <c r="E26" s="14">
        <v>0.47</v>
      </c>
      <c r="F26" s="14">
        <v>0.12</v>
      </c>
      <c r="G26" s="13"/>
      <c r="H26" s="13"/>
      <c r="I26" s="15">
        <v>0.57999999999999996</v>
      </c>
      <c r="J26" s="16"/>
      <c r="K26" s="13">
        <v>125.91</v>
      </c>
      <c r="L26" s="13">
        <v>31.26</v>
      </c>
      <c r="M26" s="13"/>
      <c r="N26" s="13"/>
      <c r="O26" s="17">
        <v>157.16999999999999</v>
      </c>
    </row>
    <row r="27" spans="2:15" x14ac:dyDescent="0.25">
      <c r="C27" s="21" t="s">
        <v>34</v>
      </c>
      <c r="D27" s="16"/>
      <c r="E27" s="14">
        <v>0.11</v>
      </c>
      <c r="F27" s="14">
        <v>0.69</v>
      </c>
      <c r="G27" s="13"/>
      <c r="H27" s="13"/>
      <c r="I27" s="15">
        <v>0.8</v>
      </c>
      <c r="J27" s="16"/>
      <c r="K27" s="13">
        <v>45.85</v>
      </c>
      <c r="L27" s="13">
        <v>277.52999999999997</v>
      </c>
      <c r="M27" s="13"/>
      <c r="N27" s="13"/>
      <c r="O27" s="17">
        <v>323.38</v>
      </c>
    </row>
    <row r="28" spans="2:15" x14ac:dyDescent="0.25">
      <c r="C28" s="21" t="s">
        <v>35</v>
      </c>
      <c r="D28" s="12">
        <v>0.03</v>
      </c>
      <c r="E28" s="13"/>
      <c r="F28" s="14">
        <v>0.2</v>
      </c>
      <c r="G28" s="13"/>
      <c r="H28" s="13"/>
      <c r="I28" s="15">
        <v>0.23</v>
      </c>
      <c r="J28" s="16">
        <v>10</v>
      </c>
      <c r="K28" s="13"/>
      <c r="L28" s="13">
        <v>59.1</v>
      </c>
      <c r="M28" s="13"/>
      <c r="N28" s="13"/>
      <c r="O28" s="17">
        <v>69.099999999999994</v>
      </c>
    </row>
    <row r="29" spans="2:15" x14ac:dyDescent="0.25">
      <c r="C29" s="21" t="s">
        <v>36</v>
      </c>
      <c r="D29" s="16"/>
      <c r="E29" s="13"/>
      <c r="F29" s="14">
        <v>0.22</v>
      </c>
      <c r="G29" s="13"/>
      <c r="H29" s="13"/>
      <c r="I29" s="15">
        <v>0.22</v>
      </c>
      <c r="J29" s="16"/>
      <c r="K29" s="13"/>
      <c r="L29" s="13">
        <v>775.07</v>
      </c>
      <c r="M29" s="13"/>
      <c r="N29" s="13"/>
      <c r="O29" s="17">
        <v>775.07</v>
      </c>
    </row>
    <row r="30" spans="2:15" x14ac:dyDescent="0.25">
      <c r="C30" s="21" t="s">
        <v>37</v>
      </c>
      <c r="D30" s="16"/>
      <c r="E30" s="13"/>
      <c r="F30" s="14">
        <v>0.12</v>
      </c>
      <c r="G30" s="13"/>
      <c r="H30" s="13"/>
      <c r="I30" s="15">
        <v>0.12</v>
      </c>
      <c r="J30" s="16"/>
      <c r="K30" s="13"/>
      <c r="L30" s="13">
        <v>18.37</v>
      </c>
      <c r="M30" s="13"/>
      <c r="N30" s="13"/>
      <c r="O30" s="17">
        <v>18.37</v>
      </c>
    </row>
    <row r="31" spans="2:15" x14ac:dyDescent="0.25">
      <c r="C31" s="21" t="s">
        <v>38</v>
      </c>
      <c r="D31" s="16"/>
      <c r="E31" s="13"/>
      <c r="F31" s="14">
        <v>0.54</v>
      </c>
      <c r="G31" s="13"/>
      <c r="H31" s="13"/>
      <c r="I31" s="15">
        <v>0.54</v>
      </c>
      <c r="J31" s="16"/>
      <c r="K31" s="13"/>
      <c r="L31" s="13">
        <v>544.48</v>
      </c>
      <c r="M31" s="13"/>
      <c r="N31" s="13"/>
      <c r="O31" s="17">
        <v>544.48</v>
      </c>
    </row>
    <row r="32" spans="2:15" x14ac:dyDescent="0.25">
      <c r="B32" s="1" t="s">
        <v>39</v>
      </c>
      <c r="C32" s="21" t="s">
        <v>40</v>
      </c>
      <c r="D32" s="12">
        <v>0</v>
      </c>
      <c r="E32" s="13"/>
      <c r="F32" s="14">
        <v>0.06</v>
      </c>
      <c r="G32" s="13"/>
      <c r="H32" s="13"/>
      <c r="I32" s="15">
        <v>0.06</v>
      </c>
      <c r="J32" s="16">
        <v>9.3000000000000007</v>
      </c>
      <c r="K32" s="13"/>
      <c r="L32" s="13">
        <v>137.62</v>
      </c>
      <c r="M32" s="13"/>
      <c r="N32" s="13"/>
      <c r="O32" s="17">
        <v>146.91999999999999</v>
      </c>
    </row>
    <row r="33" spans="2:15" x14ac:dyDescent="0.25">
      <c r="C33" s="21" t="s">
        <v>41</v>
      </c>
      <c r="D33" s="16"/>
      <c r="E33" s="13"/>
      <c r="F33" s="14">
        <v>0.24</v>
      </c>
      <c r="G33" s="13"/>
      <c r="H33" s="13"/>
      <c r="I33" s="15">
        <v>0.24</v>
      </c>
      <c r="J33" s="16"/>
      <c r="K33" s="13"/>
      <c r="L33" s="13">
        <v>532.36</v>
      </c>
      <c r="M33" s="13"/>
      <c r="N33" s="13"/>
      <c r="O33" s="17">
        <v>532.36</v>
      </c>
    </row>
    <row r="34" spans="2:15" x14ac:dyDescent="0.25">
      <c r="C34" s="21" t="s">
        <v>42</v>
      </c>
      <c r="D34" s="12">
        <v>0.3</v>
      </c>
      <c r="E34" s="13"/>
      <c r="F34" s="14">
        <v>0.36</v>
      </c>
      <c r="G34" s="13"/>
      <c r="H34" s="13"/>
      <c r="I34" s="15">
        <v>0.65</v>
      </c>
      <c r="J34" s="16">
        <v>221.69</v>
      </c>
      <c r="K34" s="13"/>
      <c r="L34" s="13">
        <v>267.62</v>
      </c>
      <c r="M34" s="13"/>
      <c r="N34" s="13"/>
      <c r="O34" s="17">
        <v>489.31</v>
      </c>
    </row>
    <row r="35" spans="2:15" x14ac:dyDescent="0.25">
      <c r="C35" s="21" t="s">
        <v>43</v>
      </c>
      <c r="D35" s="16"/>
      <c r="E35" s="13"/>
      <c r="F35" s="14">
        <v>0.4</v>
      </c>
      <c r="G35" s="13"/>
      <c r="H35" s="13"/>
      <c r="I35" s="15">
        <v>0.4</v>
      </c>
      <c r="J35" s="16"/>
      <c r="K35" s="13"/>
      <c r="L35" s="13">
        <v>916.71</v>
      </c>
      <c r="M35" s="13"/>
      <c r="N35" s="13"/>
      <c r="O35" s="17">
        <v>916.71</v>
      </c>
    </row>
    <row r="36" spans="2:15" x14ac:dyDescent="0.25">
      <c r="C36" s="21" t="s">
        <v>44</v>
      </c>
      <c r="D36" s="16"/>
      <c r="E36" s="13"/>
      <c r="F36" s="14">
        <v>0.37</v>
      </c>
      <c r="G36" s="13"/>
      <c r="H36" s="13"/>
      <c r="I36" s="15">
        <v>0.37</v>
      </c>
      <c r="J36" s="16"/>
      <c r="K36" s="13"/>
      <c r="L36" s="13">
        <v>1017.25</v>
      </c>
      <c r="M36" s="13"/>
      <c r="N36" s="13"/>
      <c r="O36" s="17">
        <v>1017.25</v>
      </c>
    </row>
    <row r="37" spans="2:15" x14ac:dyDescent="0.25">
      <c r="C37" s="21" t="s">
        <v>45</v>
      </c>
      <c r="D37" s="16"/>
      <c r="E37" s="13"/>
      <c r="F37" s="14">
        <v>0.67</v>
      </c>
      <c r="G37" s="13"/>
      <c r="H37" s="13"/>
      <c r="I37" s="15">
        <v>0.67</v>
      </c>
      <c r="J37" s="16"/>
      <c r="K37" s="13"/>
      <c r="L37" s="13">
        <v>1744.06</v>
      </c>
      <c r="M37" s="13"/>
      <c r="N37" s="13"/>
      <c r="O37" s="17">
        <v>1744.06</v>
      </c>
    </row>
    <row r="38" spans="2:15" x14ac:dyDescent="0.25">
      <c r="C38" s="21" t="s">
        <v>46</v>
      </c>
      <c r="D38" s="16"/>
      <c r="E38" s="13"/>
      <c r="F38" s="13"/>
      <c r="G38" s="13"/>
      <c r="H38" s="14">
        <v>0.87</v>
      </c>
      <c r="I38" s="15">
        <v>0.87</v>
      </c>
      <c r="J38" s="16"/>
      <c r="K38" s="13"/>
      <c r="L38" s="13"/>
      <c r="M38" s="13"/>
      <c r="N38" s="13">
        <v>972.13</v>
      </c>
      <c r="O38" s="17">
        <v>972.13</v>
      </c>
    </row>
    <row r="39" spans="2:15" x14ac:dyDescent="0.25">
      <c r="B39" s="1" t="s">
        <v>47</v>
      </c>
      <c r="C39" s="21" t="s">
        <v>48</v>
      </c>
      <c r="D39" s="16"/>
      <c r="E39" s="13"/>
      <c r="F39" s="14">
        <v>0.09</v>
      </c>
      <c r="G39" s="13"/>
      <c r="H39" s="13"/>
      <c r="I39" s="15">
        <v>0.09</v>
      </c>
      <c r="J39" s="16"/>
      <c r="K39" s="13"/>
      <c r="L39" s="13">
        <v>181.13</v>
      </c>
      <c r="M39" s="13"/>
      <c r="N39" s="13"/>
      <c r="O39" s="17">
        <v>181.13</v>
      </c>
    </row>
    <row r="40" spans="2:15" x14ac:dyDescent="0.25">
      <c r="C40" s="21" t="s">
        <v>49</v>
      </c>
      <c r="D40" s="16"/>
      <c r="E40" s="13"/>
      <c r="F40" s="14">
        <v>0.05</v>
      </c>
      <c r="G40" s="13"/>
      <c r="H40" s="13"/>
      <c r="I40" s="15">
        <v>0.05</v>
      </c>
      <c r="J40" s="16"/>
      <c r="K40" s="13"/>
      <c r="L40" s="13">
        <v>46.39</v>
      </c>
      <c r="M40" s="13"/>
      <c r="N40" s="13"/>
      <c r="O40" s="17">
        <v>46.39</v>
      </c>
    </row>
    <row r="41" spans="2:15" x14ac:dyDescent="0.25">
      <c r="C41" s="21" t="s">
        <v>50</v>
      </c>
      <c r="D41" s="16"/>
      <c r="E41" s="13"/>
      <c r="F41" s="14">
        <v>0.06</v>
      </c>
      <c r="G41" s="13"/>
      <c r="H41" s="13"/>
      <c r="I41" s="15">
        <v>0.06</v>
      </c>
      <c r="J41" s="16"/>
      <c r="K41" s="13"/>
      <c r="L41" s="13">
        <v>77.8</v>
      </c>
      <c r="M41" s="13"/>
      <c r="N41" s="13"/>
      <c r="O41" s="17">
        <v>77.8</v>
      </c>
    </row>
    <row r="42" spans="2:15" x14ac:dyDescent="0.25">
      <c r="C42" s="21" t="s">
        <v>51</v>
      </c>
      <c r="D42" s="16"/>
      <c r="E42" s="13"/>
      <c r="F42" s="13"/>
      <c r="G42" s="14">
        <v>0.19</v>
      </c>
      <c r="H42" s="13"/>
      <c r="I42" s="15">
        <v>0.19</v>
      </c>
      <c r="J42" s="16"/>
      <c r="K42" s="13"/>
      <c r="L42" s="13"/>
      <c r="M42" s="13">
        <v>336.57</v>
      </c>
      <c r="N42" s="13"/>
      <c r="O42" s="17">
        <v>336.57</v>
      </c>
    </row>
    <row r="43" spans="2:15" x14ac:dyDescent="0.25">
      <c r="C43" s="21" t="s">
        <v>52</v>
      </c>
      <c r="D43" s="16"/>
      <c r="E43" s="13"/>
      <c r="F43" s="13"/>
      <c r="G43" s="14">
        <v>0.14000000000000001</v>
      </c>
      <c r="H43" s="13"/>
      <c r="I43" s="15">
        <v>0.14000000000000001</v>
      </c>
      <c r="J43" s="16"/>
      <c r="K43" s="13"/>
      <c r="L43" s="13"/>
      <c r="M43" s="13">
        <v>139.93</v>
      </c>
      <c r="N43" s="13"/>
      <c r="O43" s="17">
        <v>139.93</v>
      </c>
    </row>
    <row r="44" spans="2:15" x14ac:dyDescent="0.25">
      <c r="C44" s="21" t="s">
        <v>53</v>
      </c>
      <c r="D44" s="16"/>
      <c r="E44" s="13"/>
      <c r="F44" s="13"/>
      <c r="G44" s="14">
        <v>0.42</v>
      </c>
      <c r="H44" s="13"/>
      <c r="I44" s="15">
        <v>0.42</v>
      </c>
      <c r="J44" s="16"/>
      <c r="K44" s="13"/>
      <c r="L44" s="13"/>
      <c r="M44" s="13">
        <v>670.96</v>
      </c>
      <c r="N44" s="13"/>
      <c r="O44" s="17">
        <v>670.96</v>
      </c>
    </row>
    <row r="45" spans="2:15" x14ac:dyDescent="0.25">
      <c r="C45" s="21" t="s">
        <v>54</v>
      </c>
      <c r="D45" s="16"/>
      <c r="E45" s="13"/>
      <c r="F45" s="13"/>
      <c r="G45" s="14">
        <v>0.62</v>
      </c>
      <c r="H45" s="13"/>
      <c r="I45" s="15">
        <v>0.62</v>
      </c>
      <c r="J45" s="16"/>
      <c r="K45" s="13"/>
      <c r="L45" s="13"/>
      <c r="M45" s="13">
        <v>1499.76</v>
      </c>
      <c r="N45" s="13"/>
      <c r="O45" s="17">
        <v>1499.76</v>
      </c>
    </row>
    <row r="46" spans="2:15" x14ac:dyDescent="0.25">
      <c r="C46" s="21" t="s">
        <v>55</v>
      </c>
      <c r="D46" s="16"/>
      <c r="E46" s="13"/>
      <c r="F46" s="13"/>
      <c r="G46" s="14">
        <v>0.45</v>
      </c>
      <c r="H46" s="13"/>
      <c r="I46" s="15">
        <v>0.45</v>
      </c>
      <c r="J46" s="16"/>
      <c r="K46" s="13"/>
      <c r="L46" s="13"/>
      <c r="M46" s="13">
        <v>2071.9499999999998</v>
      </c>
      <c r="N46" s="13"/>
      <c r="O46" s="17">
        <v>2071.9499999999998</v>
      </c>
    </row>
    <row r="47" spans="2:15" x14ac:dyDescent="0.25">
      <c r="C47" s="21" t="s">
        <v>56</v>
      </c>
      <c r="D47" s="16"/>
      <c r="E47" s="13"/>
      <c r="F47" s="13"/>
      <c r="G47" s="13"/>
      <c r="H47" s="14">
        <v>0.88</v>
      </c>
      <c r="I47" s="15">
        <v>0.88</v>
      </c>
      <c r="J47" s="16"/>
      <c r="K47" s="13"/>
      <c r="L47" s="13"/>
      <c r="M47" s="13"/>
      <c r="N47" s="13">
        <v>1257.04</v>
      </c>
      <c r="O47" s="17">
        <v>1257.04</v>
      </c>
    </row>
    <row r="48" spans="2:15" x14ac:dyDescent="0.25">
      <c r="C48" s="21" t="s">
        <v>57</v>
      </c>
      <c r="D48" s="16"/>
      <c r="E48" s="13"/>
      <c r="F48" s="13"/>
      <c r="G48" s="13"/>
      <c r="H48" s="14">
        <v>0.87</v>
      </c>
      <c r="I48" s="15">
        <v>0.87</v>
      </c>
      <c r="J48" s="16"/>
      <c r="K48" s="13"/>
      <c r="L48" s="13"/>
      <c r="M48" s="13"/>
      <c r="N48" s="13">
        <v>1091.92</v>
      </c>
      <c r="O48" s="17">
        <v>1091.92</v>
      </c>
    </row>
    <row r="49" spans="1:15" x14ac:dyDescent="0.25">
      <c r="C49" s="21" t="s">
        <v>58</v>
      </c>
      <c r="D49" s="16"/>
      <c r="E49" s="13"/>
      <c r="F49" s="13"/>
      <c r="G49" s="13"/>
      <c r="H49" s="14">
        <v>0.72</v>
      </c>
      <c r="I49" s="15">
        <v>0.72</v>
      </c>
      <c r="J49" s="16"/>
      <c r="K49" s="13"/>
      <c r="L49" s="13"/>
      <c r="M49" s="13"/>
      <c r="N49" s="13">
        <v>2539.75</v>
      </c>
      <c r="O49" s="17">
        <v>2539.75</v>
      </c>
    </row>
    <row r="50" spans="1:15" x14ac:dyDescent="0.25">
      <c r="C50" s="21" t="s">
        <v>59</v>
      </c>
      <c r="D50" s="16"/>
      <c r="E50" s="13"/>
      <c r="F50" s="13"/>
      <c r="G50" s="13"/>
      <c r="H50" s="14">
        <v>0.81</v>
      </c>
      <c r="I50" s="15">
        <v>0.81</v>
      </c>
      <c r="J50" s="16"/>
      <c r="K50" s="13"/>
      <c r="L50" s="13"/>
      <c r="M50" s="13"/>
      <c r="N50" s="13">
        <v>1009.5</v>
      </c>
      <c r="O50" s="17">
        <v>1009.5</v>
      </c>
    </row>
    <row r="51" spans="1:15" x14ac:dyDescent="0.25">
      <c r="C51" s="21" t="s">
        <v>60</v>
      </c>
      <c r="D51" s="16"/>
      <c r="E51" s="13"/>
      <c r="F51" s="13"/>
      <c r="G51" s="13"/>
      <c r="H51" s="14">
        <v>0.99</v>
      </c>
      <c r="I51" s="15">
        <v>0.99</v>
      </c>
      <c r="J51" s="16"/>
      <c r="K51" s="13"/>
      <c r="L51" s="13"/>
      <c r="M51" s="13"/>
      <c r="N51" s="13">
        <v>1159.77</v>
      </c>
      <c r="O51" s="17">
        <v>1159.77</v>
      </c>
    </row>
    <row r="52" spans="1:15" x14ac:dyDescent="0.25">
      <c r="B52" s="1" t="s">
        <v>61</v>
      </c>
      <c r="C52" s="21" t="s">
        <v>63</v>
      </c>
      <c r="D52" s="16"/>
      <c r="E52" s="13"/>
      <c r="F52" s="13"/>
      <c r="G52" s="14">
        <v>0.18</v>
      </c>
      <c r="H52" s="13"/>
      <c r="I52" s="15">
        <v>0.18</v>
      </c>
      <c r="J52" s="16"/>
      <c r="K52" s="13"/>
      <c r="L52" s="13"/>
      <c r="M52" s="13">
        <v>867.99</v>
      </c>
      <c r="N52" s="13"/>
      <c r="O52" s="17">
        <v>867.99</v>
      </c>
    </row>
    <row r="53" spans="1:15" x14ac:dyDescent="0.25">
      <c r="D53" s="16"/>
      <c r="E53" s="13"/>
      <c r="F53" s="13"/>
      <c r="G53" s="13"/>
      <c r="H53" s="13"/>
      <c r="I53" s="17"/>
      <c r="J53" s="16"/>
      <c r="K53" s="13"/>
      <c r="L53" s="13"/>
      <c r="M53" s="13"/>
      <c r="N53" s="13"/>
      <c r="O53" s="17"/>
    </row>
    <row r="54" spans="1:15" x14ac:dyDescent="0.25">
      <c r="B54" s="1" t="s">
        <v>62</v>
      </c>
      <c r="C54" s="21" t="s">
        <v>64</v>
      </c>
      <c r="D54" s="16"/>
      <c r="E54" s="13"/>
      <c r="F54" s="13"/>
      <c r="G54" s="14">
        <v>0.27</v>
      </c>
      <c r="H54" s="13"/>
      <c r="I54" s="15">
        <v>0.27</v>
      </c>
      <c r="J54" s="16"/>
      <c r="K54" s="13"/>
      <c r="L54" s="13"/>
      <c r="M54" s="13">
        <v>400.18</v>
      </c>
      <c r="N54" s="13"/>
      <c r="O54" s="17">
        <v>400.18</v>
      </c>
    </row>
    <row r="55" spans="1:15" x14ac:dyDescent="0.25">
      <c r="D55" s="16"/>
      <c r="E55" s="13"/>
      <c r="F55" s="13"/>
      <c r="G55" s="13"/>
      <c r="H55" s="13"/>
      <c r="I55" s="17"/>
      <c r="J55" s="16">
        <v>2057.9299999999998</v>
      </c>
      <c r="K55" s="13">
        <v>961.66</v>
      </c>
      <c r="L55" s="13">
        <v>9484.5499999999993</v>
      </c>
      <c r="M55" s="13">
        <v>5987.34</v>
      </c>
      <c r="N55" s="13">
        <v>8030.11</v>
      </c>
      <c r="O55" s="17">
        <v>26521.599999999999</v>
      </c>
    </row>
    <row r="56" spans="1:15" ht="15.75" thickBot="1" x14ac:dyDescent="0.3">
      <c r="D56" s="18"/>
      <c r="E56" s="19"/>
      <c r="F56" s="19"/>
      <c r="G56" s="19"/>
      <c r="H56" s="19"/>
      <c r="I56" s="20"/>
      <c r="J56" s="18"/>
      <c r="K56" s="19"/>
      <c r="L56" s="19"/>
      <c r="M56" s="19"/>
      <c r="N56" s="19"/>
      <c r="O56" s="20"/>
    </row>
    <row r="57" spans="1:15" x14ac:dyDescent="0.25">
      <c r="F57" s="1" t="s">
        <v>65</v>
      </c>
      <c r="J57" s="1">
        <v>2060.31</v>
      </c>
      <c r="K57" s="1">
        <v>930.8</v>
      </c>
      <c r="L57" s="1">
        <v>10841.96</v>
      </c>
      <c r="M57" s="1">
        <v>6367.38</v>
      </c>
      <c r="N57" s="1">
        <v>8516.74</v>
      </c>
      <c r="O57" s="1">
        <v>28717.200000000001</v>
      </c>
    </row>
    <row r="58" spans="1:15" x14ac:dyDescent="0.25">
      <c r="I58" s="1" t="s">
        <v>66</v>
      </c>
      <c r="J58" s="1">
        <v>100</v>
      </c>
      <c r="K58" s="1">
        <v>78.319999999999993</v>
      </c>
      <c r="L58" s="1">
        <v>78.55</v>
      </c>
      <c r="M58" s="1">
        <v>73.25</v>
      </c>
      <c r="N58" s="1">
        <v>70.7</v>
      </c>
    </row>
    <row r="59" spans="1:15" x14ac:dyDescent="0.25">
      <c r="A59" s="1" t="s">
        <v>68</v>
      </c>
    </row>
  </sheetData>
  <mergeCells count="5">
    <mergeCell ref="D4:O4"/>
    <mergeCell ref="D5:I5"/>
    <mergeCell ref="J5:O5"/>
    <mergeCell ref="D3:O3"/>
    <mergeCell ref="D2:O2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47" workbookViewId="0">
      <selection sqref="A1:F49"/>
    </sheetView>
  </sheetViews>
  <sheetFormatPr baseColWidth="10" defaultColWidth="11.42578125" defaultRowHeight="15" x14ac:dyDescent="0.25"/>
  <cols>
    <col min="1" max="1" width="12.42578125" bestFit="1" customWidth="1"/>
    <col min="3" max="3" width="13.28515625" customWidth="1"/>
    <col min="4" max="4" width="16.5703125" bestFit="1" customWidth="1"/>
    <col min="5" max="5" width="14.28515625" bestFit="1" customWidth="1"/>
    <col min="6" max="6" width="14.140625" bestFit="1" customWidth="1"/>
  </cols>
  <sheetData>
    <row r="1" spans="1:6" x14ac:dyDescent="0.25">
      <c r="A1" t="s">
        <v>71</v>
      </c>
    </row>
    <row r="2" spans="1:6" x14ac:dyDescent="0.25">
      <c r="A2" t="s">
        <v>74</v>
      </c>
      <c r="D2" t="s">
        <v>69</v>
      </c>
      <c r="E2" t="s">
        <v>70</v>
      </c>
    </row>
    <row r="3" spans="1:6" x14ac:dyDescent="0.25">
      <c r="A3" s="1"/>
      <c r="B3" s="1" t="s">
        <v>12</v>
      </c>
      <c r="C3" s="21" t="s">
        <v>13</v>
      </c>
      <c r="D3">
        <v>1999</v>
      </c>
      <c r="E3" s="91">
        <v>341180</v>
      </c>
      <c r="F3" s="23" t="s">
        <v>75</v>
      </c>
    </row>
    <row r="4" spans="1:6" x14ac:dyDescent="0.25">
      <c r="A4" s="1"/>
      <c r="B4" s="1"/>
      <c r="C4" s="21" t="s">
        <v>14</v>
      </c>
      <c r="D4">
        <v>1999</v>
      </c>
      <c r="E4" s="91">
        <v>73800</v>
      </c>
      <c r="F4" s="23" t="s">
        <v>75</v>
      </c>
    </row>
    <row r="5" spans="1:6" x14ac:dyDescent="0.25">
      <c r="A5" s="1"/>
      <c r="B5" s="1"/>
      <c r="C5" s="21" t="s">
        <v>15</v>
      </c>
      <c r="D5">
        <v>1999</v>
      </c>
      <c r="E5" s="91">
        <v>469790</v>
      </c>
      <c r="F5" s="23" t="s">
        <v>75</v>
      </c>
    </row>
    <row r="6" spans="1:6" x14ac:dyDescent="0.25">
      <c r="A6" s="1"/>
      <c r="B6" s="1"/>
      <c r="C6" s="21" t="s">
        <v>16</v>
      </c>
      <c r="D6">
        <v>1999</v>
      </c>
      <c r="E6" s="91">
        <v>10900</v>
      </c>
      <c r="F6" s="23" t="s">
        <v>75</v>
      </c>
    </row>
    <row r="7" spans="1:6" x14ac:dyDescent="0.25">
      <c r="A7" s="1"/>
      <c r="B7" s="1"/>
      <c r="C7" s="21" t="s">
        <v>17</v>
      </c>
      <c r="D7">
        <v>2000</v>
      </c>
      <c r="E7" s="91">
        <v>196900</v>
      </c>
      <c r="F7" s="23" t="s">
        <v>75</v>
      </c>
    </row>
    <row r="8" spans="1:6" x14ac:dyDescent="0.25">
      <c r="A8" s="1"/>
      <c r="B8" s="1"/>
      <c r="C8" s="21" t="s">
        <v>18</v>
      </c>
      <c r="D8">
        <v>2000</v>
      </c>
      <c r="E8" s="91">
        <v>69600</v>
      </c>
      <c r="F8" s="23" t="s">
        <v>75</v>
      </c>
    </row>
    <row r="9" spans="1:6" x14ac:dyDescent="0.25">
      <c r="A9" s="1"/>
      <c r="B9" s="1"/>
      <c r="C9" s="21" t="s">
        <v>19</v>
      </c>
      <c r="D9">
        <v>2000</v>
      </c>
      <c r="E9" s="91">
        <v>433000</v>
      </c>
      <c r="F9" s="23" t="s">
        <v>75</v>
      </c>
    </row>
    <row r="10" spans="1:6" x14ac:dyDescent="0.25">
      <c r="A10" s="1"/>
      <c r="B10" s="1"/>
      <c r="C10" s="21" t="s">
        <v>20</v>
      </c>
      <c r="D10" s="22" t="s">
        <v>78</v>
      </c>
      <c r="E10" s="91">
        <v>123100</v>
      </c>
      <c r="F10" s="23" t="s">
        <v>75</v>
      </c>
    </row>
    <row r="11" spans="1:6" x14ac:dyDescent="0.25">
      <c r="A11" s="1"/>
      <c r="B11" s="1" t="s">
        <v>21</v>
      </c>
      <c r="C11" s="21" t="s">
        <v>22</v>
      </c>
      <c r="D11">
        <v>1992</v>
      </c>
      <c r="E11" s="91">
        <v>1190284</v>
      </c>
      <c r="F11" s="23" t="s">
        <v>75</v>
      </c>
    </row>
    <row r="12" spans="1:6" x14ac:dyDescent="0.25">
      <c r="A12" s="1"/>
      <c r="B12" s="1"/>
      <c r="C12" s="21" t="s">
        <v>23</v>
      </c>
      <c r="D12">
        <v>1991</v>
      </c>
      <c r="E12" s="91">
        <v>786547</v>
      </c>
      <c r="F12" s="23" t="s">
        <v>75</v>
      </c>
    </row>
    <row r="13" spans="1:6" x14ac:dyDescent="0.25">
      <c r="A13" s="1"/>
      <c r="B13" s="1"/>
      <c r="C13" s="21" t="s">
        <v>24</v>
      </c>
      <c r="D13">
        <v>1992</v>
      </c>
      <c r="E13" s="91">
        <v>187928</v>
      </c>
      <c r="F13" s="23" t="s">
        <v>75</v>
      </c>
    </row>
    <row r="14" spans="1:6" x14ac:dyDescent="0.25">
      <c r="A14" s="1"/>
      <c r="B14" s="1"/>
      <c r="C14" s="21" t="s">
        <v>25</v>
      </c>
      <c r="D14">
        <v>1991</v>
      </c>
      <c r="E14" s="91">
        <v>1912751</v>
      </c>
      <c r="F14" s="23" t="s">
        <v>75</v>
      </c>
    </row>
    <row r="15" spans="1:6" x14ac:dyDescent="0.25">
      <c r="A15" s="1"/>
      <c r="B15" s="1"/>
      <c r="C15" s="21" t="s">
        <v>26</v>
      </c>
      <c r="D15">
        <v>1994</v>
      </c>
      <c r="E15" s="91">
        <v>5197</v>
      </c>
      <c r="F15" s="23" t="s">
        <v>75</v>
      </c>
    </row>
    <row r="16" spans="1:6" x14ac:dyDescent="0.25">
      <c r="A16" s="1"/>
      <c r="B16" s="1"/>
      <c r="C16" s="21" t="s">
        <v>27</v>
      </c>
      <c r="D16">
        <v>1994</v>
      </c>
      <c r="E16" s="91">
        <v>1186575</v>
      </c>
      <c r="F16" s="23" t="s">
        <v>75</v>
      </c>
    </row>
    <row r="17" spans="1:6" x14ac:dyDescent="0.25">
      <c r="A17" s="1"/>
      <c r="B17" s="1"/>
      <c r="C17" s="21" t="s">
        <v>28</v>
      </c>
      <c r="D17">
        <v>1999</v>
      </c>
      <c r="E17" s="91">
        <v>441595</v>
      </c>
      <c r="F17" s="23" t="s">
        <v>75</v>
      </c>
    </row>
    <row r="18" spans="1:6" x14ac:dyDescent="0.25">
      <c r="A18" s="1"/>
      <c r="B18" s="1"/>
      <c r="C18" s="21" t="s">
        <v>29</v>
      </c>
      <c r="D18">
        <v>1999</v>
      </c>
      <c r="E18" s="91">
        <v>689032</v>
      </c>
      <c r="F18" s="23" t="s">
        <v>75</v>
      </c>
    </row>
    <row r="19" spans="1:6" x14ac:dyDescent="0.25">
      <c r="A19" s="1"/>
      <c r="B19" s="1"/>
      <c r="C19" s="21" t="s">
        <v>67</v>
      </c>
      <c r="D19">
        <v>1995</v>
      </c>
      <c r="E19" s="91">
        <v>103.03</v>
      </c>
      <c r="F19" s="23" t="s">
        <v>75</v>
      </c>
    </row>
    <row r="20" spans="1:6" x14ac:dyDescent="0.25">
      <c r="A20" s="1"/>
      <c r="B20" s="1" t="s">
        <v>30</v>
      </c>
      <c r="C20" s="21" t="s">
        <v>31</v>
      </c>
      <c r="D20">
        <v>1992</v>
      </c>
      <c r="E20" s="91">
        <v>430841</v>
      </c>
      <c r="F20" s="23" t="s">
        <v>75</v>
      </c>
    </row>
    <row r="21" spans="1:6" x14ac:dyDescent="0.25">
      <c r="A21" s="1"/>
      <c r="B21" s="1"/>
      <c r="C21" s="21" t="s">
        <v>32</v>
      </c>
      <c r="D21">
        <v>1992</v>
      </c>
      <c r="E21" s="91">
        <v>49390</v>
      </c>
      <c r="F21" s="23" t="s">
        <v>75</v>
      </c>
    </row>
    <row r="22" spans="1:6" x14ac:dyDescent="0.25">
      <c r="A22" s="1"/>
      <c r="B22" s="1"/>
      <c r="C22" s="21" t="s">
        <v>33</v>
      </c>
      <c r="D22">
        <v>1997</v>
      </c>
      <c r="E22" s="91">
        <v>270100</v>
      </c>
      <c r="F22" s="23" t="s">
        <v>76</v>
      </c>
    </row>
    <row r="23" spans="1:6" x14ac:dyDescent="0.25">
      <c r="A23" s="1"/>
      <c r="B23" s="1"/>
      <c r="C23" s="21" t="s">
        <v>34</v>
      </c>
      <c r="D23">
        <v>1997</v>
      </c>
      <c r="E23" s="91">
        <v>403640</v>
      </c>
      <c r="F23" s="23" t="s">
        <v>76</v>
      </c>
    </row>
    <row r="24" spans="1:6" x14ac:dyDescent="0.25">
      <c r="A24" s="1"/>
      <c r="B24" s="1"/>
      <c r="C24" s="21" t="s">
        <v>35</v>
      </c>
      <c r="D24">
        <v>1999</v>
      </c>
      <c r="E24" s="91">
        <v>300000</v>
      </c>
      <c r="F24" s="23" t="s">
        <v>76</v>
      </c>
    </row>
    <row r="25" spans="1:6" x14ac:dyDescent="0.25">
      <c r="A25" s="1"/>
      <c r="B25" s="1"/>
      <c r="C25" s="21" t="s">
        <v>37</v>
      </c>
      <c r="D25">
        <v>1997</v>
      </c>
      <c r="E25" s="91">
        <v>153242</v>
      </c>
      <c r="F25" s="23" t="s">
        <v>76</v>
      </c>
    </row>
    <row r="26" spans="1:6" x14ac:dyDescent="0.25">
      <c r="A26" s="1"/>
      <c r="B26" s="1"/>
      <c r="C26" s="21" t="s">
        <v>38</v>
      </c>
      <c r="D26">
        <v>1998</v>
      </c>
      <c r="E26" s="91">
        <v>1000000</v>
      </c>
      <c r="F26" s="23" t="s">
        <v>76</v>
      </c>
    </row>
    <row r="27" spans="1:6" x14ac:dyDescent="0.25">
      <c r="A27" s="1"/>
      <c r="B27" s="1" t="s">
        <v>39</v>
      </c>
      <c r="C27" s="21" t="s">
        <v>40</v>
      </c>
      <c r="D27">
        <v>1997</v>
      </c>
      <c r="E27" s="91">
        <v>2324876</v>
      </c>
      <c r="F27" s="23" t="s">
        <v>75</v>
      </c>
    </row>
    <row r="28" spans="1:6" x14ac:dyDescent="0.25">
      <c r="A28" s="1"/>
      <c r="B28" s="1"/>
      <c r="C28" s="21" t="s">
        <v>41</v>
      </c>
      <c r="D28">
        <v>1998</v>
      </c>
      <c r="E28" s="91">
        <v>749285</v>
      </c>
      <c r="F28" s="23" t="s">
        <v>75</v>
      </c>
    </row>
    <row r="29" spans="1:6" x14ac:dyDescent="0.25">
      <c r="A29" s="1"/>
      <c r="B29" s="1"/>
      <c r="C29" s="21" t="s">
        <v>42</v>
      </c>
      <c r="D29">
        <v>2000</v>
      </c>
      <c r="E29" s="91">
        <v>2227826</v>
      </c>
      <c r="F29" s="23" t="s">
        <v>75</v>
      </c>
    </row>
    <row r="30" spans="1:6" x14ac:dyDescent="0.25">
      <c r="A30" s="1"/>
      <c r="B30" s="1"/>
      <c r="C30" s="21" t="s">
        <v>43</v>
      </c>
      <c r="D30">
        <v>1999</v>
      </c>
      <c r="E30" s="91">
        <v>2315881</v>
      </c>
      <c r="F30" s="23" t="s">
        <v>75</v>
      </c>
    </row>
    <row r="31" spans="1:6" x14ac:dyDescent="0.25">
      <c r="A31" s="1"/>
      <c r="B31" s="1"/>
      <c r="C31" s="21" t="s">
        <v>44</v>
      </c>
      <c r="D31">
        <v>2000</v>
      </c>
      <c r="E31" s="91">
        <v>2330109</v>
      </c>
      <c r="F31" s="23" t="s">
        <v>75</v>
      </c>
    </row>
    <row r="32" spans="1:6" x14ac:dyDescent="0.25">
      <c r="A32" s="1"/>
      <c r="B32" s="1"/>
      <c r="C32" s="21" t="s">
        <v>45</v>
      </c>
      <c r="D32" s="22" t="s">
        <v>78</v>
      </c>
      <c r="E32" s="91">
        <v>2608064</v>
      </c>
      <c r="F32" s="23" t="s">
        <v>75</v>
      </c>
    </row>
    <row r="33" spans="1:6" x14ac:dyDescent="0.25">
      <c r="A33" s="1"/>
      <c r="B33" s="1"/>
      <c r="C33" s="21" t="s">
        <v>46</v>
      </c>
      <c r="D33">
        <v>1998</v>
      </c>
      <c r="E33" s="91">
        <v>1112396</v>
      </c>
      <c r="F33" s="23" t="s">
        <v>75</v>
      </c>
    </row>
    <row r="34" spans="1:6" x14ac:dyDescent="0.25">
      <c r="A34" s="1"/>
      <c r="B34" s="1" t="s">
        <v>47</v>
      </c>
      <c r="C34" s="21" t="s">
        <v>48</v>
      </c>
      <c r="D34">
        <v>1993</v>
      </c>
      <c r="E34" s="91">
        <v>2024207</v>
      </c>
      <c r="F34" s="23" t="s">
        <v>76</v>
      </c>
    </row>
    <row r="35" spans="1:6" x14ac:dyDescent="0.25">
      <c r="A35" s="1"/>
      <c r="B35" s="1"/>
      <c r="C35" s="21" t="s">
        <v>49</v>
      </c>
      <c r="D35">
        <v>1998</v>
      </c>
      <c r="E35" s="91">
        <v>908182</v>
      </c>
      <c r="F35" s="23" t="s">
        <v>76</v>
      </c>
    </row>
    <row r="36" spans="1:6" x14ac:dyDescent="0.25">
      <c r="A36" s="1"/>
      <c r="B36" s="1"/>
      <c r="C36" s="21" t="s">
        <v>50</v>
      </c>
      <c r="D36" s="22" t="s">
        <v>73</v>
      </c>
      <c r="E36" s="91">
        <v>1290325</v>
      </c>
      <c r="F36" s="23" t="s">
        <v>76</v>
      </c>
    </row>
    <row r="37" spans="1:6" x14ac:dyDescent="0.25">
      <c r="A37" s="1"/>
      <c r="B37" s="1"/>
      <c r="C37" s="21" t="s">
        <v>51</v>
      </c>
      <c r="D37">
        <v>1999</v>
      </c>
      <c r="E37" s="91">
        <v>1750000</v>
      </c>
      <c r="F37" s="23" t="s">
        <v>76</v>
      </c>
    </row>
    <row r="38" spans="1:6" x14ac:dyDescent="0.25">
      <c r="A38" s="1"/>
      <c r="B38" s="1"/>
      <c r="C38" s="21" t="s">
        <v>52</v>
      </c>
      <c r="D38">
        <v>2000</v>
      </c>
      <c r="E38" s="91">
        <v>1000000</v>
      </c>
      <c r="F38" s="23" t="s">
        <v>76</v>
      </c>
    </row>
    <row r="39" spans="1:6" x14ac:dyDescent="0.25">
      <c r="A39" s="1"/>
      <c r="B39" s="1"/>
      <c r="C39" s="21" t="s">
        <v>53</v>
      </c>
      <c r="D39" s="22" t="s">
        <v>78</v>
      </c>
      <c r="E39" s="91">
        <v>1593952</v>
      </c>
      <c r="F39" s="23" t="s">
        <v>76</v>
      </c>
    </row>
    <row r="40" spans="1:6" x14ac:dyDescent="0.25">
      <c r="A40" s="1"/>
      <c r="B40" s="1"/>
      <c r="C40" s="21" t="s">
        <v>54</v>
      </c>
      <c r="D40">
        <v>2000</v>
      </c>
      <c r="E40" s="91">
        <v>2402701</v>
      </c>
      <c r="F40" s="23" t="s">
        <v>76</v>
      </c>
    </row>
    <row r="41" spans="1:6" x14ac:dyDescent="0.25">
      <c r="A41" s="1"/>
      <c r="B41" s="1"/>
      <c r="C41" s="21" t="s">
        <v>55</v>
      </c>
      <c r="D41">
        <v>1997</v>
      </c>
      <c r="E41" s="91">
        <v>4575000</v>
      </c>
      <c r="F41" s="23" t="s">
        <v>76</v>
      </c>
    </row>
    <row r="42" spans="1:6" x14ac:dyDescent="0.25">
      <c r="A42" s="1"/>
      <c r="B42" s="1"/>
      <c r="C42" s="21" t="s">
        <v>56</v>
      </c>
      <c r="D42">
        <v>1999</v>
      </c>
      <c r="E42" s="91">
        <v>1433497</v>
      </c>
      <c r="F42" s="23" t="s">
        <v>76</v>
      </c>
    </row>
    <row r="43" spans="1:6" x14ac:dyDescent="0.25">
      <c r="A43" s="1"/>
      <c r="B43" s="1"/>
      <c r="C43" s="21" t="s">
        <v>57</v>
      </c>
      <c r="D43">
        <v>2000</v>
      </c>
      <c r="E43" s="91">
        <v>1250000</v>
      </c>
      <c r="F43" s="23" t="s">
        <v>76</v>
      </c>
    </row>
    <row r="44" spans="1:6" x14ac:dyDescent="0.25">
      <c r="A44" s="1"/>
      <c r="B44" s="1"/>
      <c r="C44" s="21" t="s">
        <v>58</v>
      </c>
      <c r="D44">
        <v>1997</v>
      </c>
      <c r="E44" s="91">
        <v>3535086</v>
      </c>
      <c r="F44" s="23" t="s">
        <v>76</v>
      </c>
    </row>
    <row r="45" spans="1:6" x14ac:dyDescent="0.25">
      <c r="A45" s="1"/>
      <c r="B45" s="1"/>
      <c r="C45" s="21" t="s">
        <v>59</v>
      </c>
      <c r="D45">
        <v>2000</v>
      </c>
      <c r="E45" s="91">
        <v>1250000</v>
      </c>
      <c r="F45" s="23" t="s">
        <v>76</v>
      </c>
    </row>
    <row r="46" spans="1:6" x14ac:dyDescent="0.25">
      <c r="A46" s="1"/>
      <c r="B46" s="1"/>
      <c r="C46" s="21" t="s">
        <v>60</v>
      </c>
      <c r="D46" s="22" t="s">
        <v>77</v>
      </c>
      <c r="E46" s="91">
        <v>975000</v>
      </c>
      <c r="F46" s="23" t="s">
        <v>76</v>
      </c>
    </row>
    <row r="47" spans="1:6" x14ac:dyDescent="0.25">
      <c r="A47" s="1"/>
      <c r="B47" s="1" t="s">
        <v>61</v>
      </c>
      <c r="C47" s="21" t="s">
        <v>63</v>
      </c>
      <c r="D47">
        <v>1993</v>
      </c>
      <c r="E47" s="91">
        <v>4821284.9587000003</v>
      </c>
      <c r="F47" s="23" t="s">
        <v>76</v>
      </c>
    </row>
    <row r="48" spans="1:6" ht="15" customHeight="1" x14ac:dyDescent="0.25">
      <c r="A48" s="1"/>
      <c r="B48" s="1"/>
      <c r="C48" s="21" t="s">
        <v>72</v>
      </c>
      <c r="D48">
        <v>1993</v>
      </c>
      <c r="E48" s="91">
        <v>3572452</v>
      </c>
      <c r="F48" s="23" t="s">
        <v>76</v>
      </c>
    </row>
    <row r="49" spans="1:9" x14ac:dyDescent="0.25">
      <c r="A49" s="1"/>
      <c r="B49" s="1"/>
      <c r="C49" s="21" t="s">
        <v>64</v>
      </c>
      <c r="D49">
        <v>1993</v>
      </c>
      <c r="E49" s="91">
        <v>1583420.6092699999</v>
      </c>
      <c r="F49" s="23" t="s">
        <v>76</v>
      </c>
    </row>
    <row r="50" spans="1:9" x14ac:dyDescent="0.25">
      <c r="E50" s="91"/>
    </row>
    <row r="51" spans="1:9" x14ac:dyDescent="0.25">
      <c r="B51" t="s">
        <v>10</v>
      </c>
      <c r="E51" s="91">
        <f>+SUM(E3:E49)</f>
        <v>58359039.597970001</v>
      </c>
    </row>
    <row r="53" spans="1:9" x14ac:dyDescent="0.25">
      <c r="B53" s="24"/>
      <c r="C53" s="24" t="s">
        <v>79</v>
      </c>
      <c r="F53" s="24"/>
      <c r="G53" s="24"/>
    </row>
    <row r="54" spans="1:9" x14ac:dyDescent="0.25">
      <c r="B54" s="24"/>
      <c r="C54" s="25">
        <f>+E13+E15+E16+E20+E21+E34+E47+E48+E49+E12+E14+E11+E19</f>
        <v>17750980.597970001</v>
      </c>
      <c r="F54" s="24"/>
      <c r="G54" s="24"/>
    </row>
    <row r="55" spans="1:9" x14ac:dyDescent="0.25">
      <c r="B55" s="24" t="s">
        <v>80</v>
      </c>
      <c r="C55" s="90">
        <f>+C54/E51</f>
        <v>0.3041684839273377</v>
      </c>
    </row>
    <row r="57" spans="1:9" x14ac:dyDescent="0.25">
      <c r="B57" t="s">
        <v>127</v>
      </c>
      <c r="I57" s="93">
        <f>E49+E48+E47+E34</f>
        <v>12001364.56797</v>
      </c>
    </row>
    <row r="58" spans="1:9" x14ac:dyDescent="0.25">
      <c r="B58" t="s">
        <v>128</v>
      </c>
      <c r="I58" s="93">
        <f>E46+E45+E44+E43+E42+E41+E40+E39+E38+E37+E36+E35</f>
        <v>21963743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opLeftCell="A103" workbookViewId="0">
      <selection activeCell="B125" sqref="B125:C125"/>
    </sheetView>
  </sheetViews>
  <sheetFormatPr baseColWidth="10" defaultColWidth="9.140625" defaultRowHeight="12.75" x14ac:dyDescent="0.2"/>
  <cols>
    <col min="1" max="1" width="14.28515625" style="26" customWidth="1"/>
    <col min="2" max="2" width="10" style="26" customWidth="1"/>
    <col min="3" max="3" width="31.5703125" style="26" bestFit="1" customWidth="1"/>
    <col min="4" max="4" width="12.140625" style="26" bestFit="1" customWidth="1"/>
    <col min="5" max="5" width="15.28515625" style="26" bestFit="1" customWidth="1"/>
    <col min="6" max="6" width="8.5703125" style="26" customWidth="1"/>
    <col min="7" max="10" width="16.5703125" style="26" customWidth="1"/>
    <col min="11" max="11" width="12.5703125" style="26" customWidth="1"/>
    <col min="12" max="249" width="9.140625" style="26"/>
    <col min="250" max="250" width="6.42578125" style="26" customWidth="1"/>
    <col min="251" max="251" width="10" style="26" customWidth="1"/>
    <col min="252" max="252" width="31.5703125" style="26" bestFit="1" customWidth="1"/>
    <col min="253" max="253" width="21.28515625" style="26" bestFit="1" customWidth="1"/>
    <col min="254" max="254" width="12.140625" style="26" bestFit="1" customWidth="1"/>
    <col min="255" max="255" width="14" style="26" bestFit="1" customWidth="1"/>
    <col min="256" max="256" width="12.7109375" style="26" bestFit="1" customWidth="1"/>
    <col min="257" max="257" width="11.42578125" style="26" bestFit="1" customWidth="1"/>
    <col min="258" max="259" width="12.7109375" style="26" bestFit="1" customWidth="1"/>
    <col min="260" max="260" width="14.140625" style="26" bestFit="1" customWidth="1"/>
    <col min="261" max="261" width="12.7109375" style="26" bestFit="1" customWidth="1"/>
    <col min="262" max="262" width="8.5703125" style="26" customWidth="1"/>
    <col min="263" max="266" width="16.5703125" style="26" customWidth="1"/>
    <col min="267" max="267" width="12.5703125" style="26" customWidth="1"/>
    <col min="268" max="505" width="9.140625" style="26"/>
    <col min="506" max="506" width="6.42578125" style="26" customWidth="1"/>
    <col min="507" max="507" width="10" style="26" customWidth="1"/>
    <col min="508" max="508" width="31.5703125" style="26" bestFit="1" customWidth="1"/>
    <col min="509" max="509" width="21.28515625" style="26" bestFit="1" customWidth="1"/>
    <col min="510" max="510" width="12.140625" style="26" bestFit="1" customWidth="1"/>
    <col min="511" max="511" width="14" style="26" bestFit="1" customWidth="1"/>
    <col min="512" max="512" width="12.7109375" style="26" bestFit="1" customWidth="1"/>
    <col min="513" max="513" width="11.42578125" style="26" bestFit="1" customWidth="1"/>
    <col min="514" max="515" width="12.7109375" style="26" bestFit="1" customWidth="1"/>
    <col min="516" max="516" width="14.140625" style="26" bestFit="1" customWidth="1"/>
    <col min="517" max="517" width="12.7109375" style="26" bestFit="1" customWidth="1"/>
    <col min="518" max="518" width="8.5703125" style="26" customWidth="1"/>
    <col min="519" max="522" width="16.5703125" style="26" customWidth="1"/>
    <col min="523" max="523" width="12.5703125" style="26" customWidth="1"/>
    <col min="524" max="761" width="9.140625" style="26"/>
    <col min="762" max="762" width="6.42578125" style="26" customWidth="1"/>
    <col min="763" max="763" width="10" style="26" customWidth="1"/>
    <col min="764" max="764" width="31.5703125" style="26" bestFit="1" customWidth="1"/>
    <col min="765" max="765" width="21.28515625" style="26" bestFit="1" customWidth="1"/>
    <col min="766" max="766" width="12.140625" style="26" bestFit="1" customWidth="1"/>
    <col min="767" max="767" width="14" style="26" bestFit="1" customWidth="1"/>
    <col min="768" max="768" width="12.7109375" style="26" bestFit="1" customWidth="1"/>
    <col min="769" max="769" width="11.42578125" style="26" bestFit="1" customWidth="1"/>
    <col min="770" max="771" width="12.7109375" style="26" bestFit="1" customWidth="1"/>
    <col min="772" max="772" width="14.140625" style="26" bestFit="1" customWidth="1"/>
    <col min="773" max="773" width="12.7109375" style="26" bestFit="1" customWidth="1"/>
    <col min="774" max="774" width="8.5703125" style="26" customWidth="1"/>
    <col min="775" max="778" width="16.5703125" style="26" customWidth="1"/>
    <col min="779" max="779" width="12.5703125" style="26" customWidth="1"/>
    <col min="780" max="1017" width="9.140625" style="26"/>
    <col min="1018" max="1018" width="6.42578125" style="26" customWidth="1"/>
    <col min="1019" max="1019" width="10" style="26" customWidth="1"/>
    <col min="1020" max="1020" width="31.5703125" style="26" bestFit="1" customWidth="1"/>
    <col min="1021" max="1021" width="21.28515625" style="26" bestFit="1" customWidth="1"/>
    <col min="1022" max="1022" width="12.140625" style="26" bestFit="1" customWidth="1"/>
    <col min="1023" max="1023" width="14" style="26" bestFit="1" customWidth="1"/>
    <col min="1024" max="1024" width="12.7109375" style="26" bestFit="1" customWidth="1"/>
    <col min="1025" max="1025" width="11.42578125" style="26" bestFit="1" customWidth="1"/>
    <col min="1026" max="1027" width="12.7109375" style="26" bestFit="1" customWidth="1"/>
    <col min="1028" max="1028" width="14.140625" style="26" bestFit="1" customWidth="1"/>
    <col min="1029" max="1029" width="12.7109375" style="26" bestFit="1" customWidth="1"/>
    <col min="1030" max="1030" width="8.5703125" style="26" customWidth="1"/>
    <col min="1031" max="1034" width="16.5703125" style="26" customWidth="1"/>
    <col min="1035" max="1035" width="12.5703125" style="26" customWidth="1"/>
    <col min="1036" max="1273" width="9.140625" style="26"/>
    <col min="1274" max="1274" width="6.42578125" style="26" customWidth="1"/>
    <col min="1275" max="1275" width="10" style="26" customWidth="1"/>
    <col min="1276" max="1276" width="31.5703125" style="26" bestFit="1" customWidth="1"/>
    <col min="1277" max="1277" width="21.28515625" style="26" bestFit="1" customWidth="1"/>
    <col min="1278" max="1278" width="12.140625" style="26" bestFit="1" customWidth="1"/>
    <col min="1279" max="1279" width="14" style="26" bestFit="1" customWidth="1"/>
    <col min="1280" max="1280" width="12.7109375" style="26" bestFit="1" customWidth="1"/>
    <col min="1281" max="1281" width="11.42578125" style="26" bestFit="1" customWidth="1"/>
    <col min="1282" max="1283" width="12.7109375" style="26" bestFit="1" customWidth="1"/>
    <col min="1284" max="1284" width="14.140625" style="26" bestFit="1" customWidth="1"/>
    <col min="1285" max="1285" width="12.7109375" style="26" bestFit="1" customWidth="1"/>
    <col min="1286" max="1286" width="8.5703125" style="26" customWidth="1"/>
    <col min="1287" max="1290" width="16.5703125" style="26" customWidth="1"/>
    <col min="1291" max="1291" width="12.5703125" style="26" customWidth="1"/>
    <col min="1292" max="1529" width="9.140625" style="26"/>
    <col min="1530" max="1530" width="6.42578125" style="26" customWidth="1"/>
    <col min="1531" max="1531" width="10" style="26" customWidth="1"/>
    <col min="1532" max="1532" width="31.5703125" style="26" bestFit="1" customWidth="1"/>
    <col min="1533" max="1533" width="21.28515625" style="26" bestFit="1" customWidth="1"/>
    <col min="1534" max="1534" width="12.140625" style="26" bestFit="1" customWidth="1"/>
    <col min="1535" max="1535" width="14" style="26" bestFit="1" customWidth="1"/>
    <col min="1536" max="1536" width="12.7109375" style="26" bestFit="1" customWidth="1"/>
    <col min="1537" max="1537" width="11.42578125" style="26" bestFit="1" customWidth="1"/>
    <col min="1538" max="1539" width="12.7109375" style="26" bestFit="1" customWidth="1"/>
    <col min="1540" max="1540" width="14.140625" style="26" bestFit="1" customWidth="1"/>
    <col min="1541" max="1541" width="12.7109375" style="26" bestFit="1" customWidth="1"/>
    <col min="1542" max="1542" width="8.5703125" style="26" customWidth="1"/>
    <col min="1543" max="1546" width="16.5703125" style="26" customWidth="1"/>
    <col min="1547" max="1547" width="12.5703125" style="26" customWidth="1"/>
    <col min="1548" max="1785" width="9.140625" style="26"/>
    <col min="1786" max="1786" width="6.42578125" style="26" customWidth="1"/>
    <col min="1787" max="1787" width="10" style="26" customWidth="1"/>
    <col min="1788" max="1788" width="31.5703125" style="26" bestFit="1" customWidth="1"/>
    <col min="1789" max="1789" width="21.28515625" style="26" bestFit="1" customWidth="1"/>
    <col min="1790" max="1790" width="12.140625" style="26" bestFit="1" customWidth="1"/>
    <col min="1791" max="1791" width="14" style="26" bestFit="1" customWidth="1"/>
    <col min="1792" max="1792" width="12.7109375" style="26" bestFit="1" customWidth="1"/>
    <col min="1793" max="1793" width="11.42578125" style="26" bestFit="1" customWidth="1"/>
    <col min="1794" max="1795" width="12.7109375" style="26" bestFit="1" customWidth="1"/>
    <col min="1796" max="1796" width="14.140625" style="26" bestFit="1" customWidth="1"/>
    <col min="1797" max="1797" width="12.7109375" style="26" bestFit="1" customWidth="1"/>
    <col min="1798" max="1798" width="8.5703125" style="26" customWidth="1"/>
    <col min="1799" max="1802" width="16.5703125" style="26" customWidth="1"/>
    <col min="1803" max="1803" width="12.5703125" style="26" customWidth="1"/>
    <col min="1804" max="2041" width="9.140625" style="26"/>
    <col min="2042" max="2042" width="6.42578125" style="26" customWidth="1"/>
    <col min="2043" max="2043" width="10" style="26" customWidth="1"/>
    <col min="2044" max="2044" width="31.5703125" style="26" bestFit="1" customWidth="1"/>
    <col min="2045" max="2045" width="21.28515625" style="26" bestFit="1" customWidth="1"/>
    <col min="2046" max="2046" width="12.140625" style="26" bestFit="1" customWidth="1"/>
    <col min="2047" max="2047" width="14" style="26" bestFit="1" customWidth="1"/>
    <col min="2048" max="2048" width="12.7109375" style="26" bestFit="1" customWidth="1"/>
    <col min="2049" max="2049" width="11.42578125" style="26" bestFit="1" customWidth="1"/>
    <col min="2050" max="2051" width="12.7109375" style="26" bestFit="1" customWidth="1"/>
    <col min="2052" max="2052" width="14.140625" style="26" bestFit="1" customWidth="1"/>
    <col min="2053" max="2053" width="12.7109375" style="26" bestFit="1" customWidth="1"/>
    <col min="2054" max="2054" width="8.5703125" style="26" customWidth="1"/>
    <col min="2055" max="2058" width="16.5703125" style="26" customWidth="1"/>
    <col min="2059" max="2059" width="12.5703125" style="26" customWidth="1"/>
    <col min="2060" max="2297" width="9.140625" style="26"/>
    <col min="2298" max="2298" width="6.42578125" style="26" customWidth="1"/>
    <col min="2299" max="2299" width="10" style="26" customWidth="1"/>
    <col min="2300" max="2300" width="31.5703125" style="26" bestFit="1" customWidth="1"/>
    <col min="2301" max="2301" width="21.28515625" style="26" bestFit="1" customWidth="1"/>
    <col min="2302" max="2302" width="12.140625" style="26" bestFit="1" customWidth="1"/>
    <col min="2303" max="2303" width="14" style="26" bestFit="1" customWidth="1"/>
    <col min="2304" max="2304" width="12.7109375" style="26" bestFit="1" customWidth="1"/>
    <col min="2305" max="2305" width="11.42578125" style="26" bestFit="1" customWidth="1"/>
    <col min="2306" max="2307" width="12.7109375" style="26" bestFit="1" customWidth="1"/>
    <col min="2308" max="2308" width="14.140625" style="26" bestFit="1" customWidth="1"/>
    <col min="2309" max="2309" width="12.7109375" style="26" bestFit="1" customWidth="1"/>
    <col min="2310" max="2310" width="8.5703125" style="26" customWidth="1"/>
    <col min="2311" max="2314" width="16.5703125" style="26" customWidth="1"/>
    <col min="2315" max="2315" width="12.5703125" style="26" customWidth="1"/>
    <col min="2316" max="2553" width="9.140625" style="26"/>
    <col min="2554" max="2554" width="6.42578125" style="26" customWidth="1"/>
    <col min="2555" max="2555" width="10" style="26" customWidth="1"/>
    <col min="2556" max="2556" width="31.5703125" style="26" bestFit="1" customWidth="1"/>
    <col min="2557" max="2557" width="21.28515625" style="26" bestFit="1" customWidth="1"/>
    <col min="2558" max="2558" width="12.140625" style="26" bestFit="1" customWidth="1"/>
    <col min="2559" max="2559" width="14" style="26" bestFit="1" customWidth="1"/>
    <col min="2560" max="2560" width="12.7109375" style="26" bestFit="1" customWidth="1"/>
    <col min="2561" max="2561" width="11.42578125" style="26" bestFit="1" customWidth="1"/>
    <col min="2562" max="2563" width="12.7109375" style="26" bestFit="1" customWidth="1"/>
    <col min="2564" max="2564" width="14.140625" style="26" bestFit="1" customWidth="1"/>
    <col min="2565" max="2565" width="12.7109375" style="26" bestFit="1" customWidth="1"/>
    <col min="2566" max="2566" width="8.5703125" style="26" customWidth="1"/>
    <col min="2567" max="2570" width="16.5703125" style="26" customWidth="1"/>
    <col min="2571" max="2571" width="12.5703125" style="26" customWidth="1"/>
    <col min="2572" max="2809" width="9.140625" style="26"/>
    <col min="2810" max="2810" width="6.42578125" style="26" customWidth="1"/>
    <col min="2811" max="2811" width="10" style="26" customWidth="1"/>
    <col min="2812" max="2812" width="31.5703125" style="26" bestFit="1" customWidth="1"/>
    <col min="2813" max="2813" width="21.28515625" style="26" bestFit="1" customWidth="1"/>
    <col min="2814" max="2814" width="12.140625" style="26" bestFit="1" customWidth="1"/>
    <col min="2815" max="2815" width="14" style="26" bestFit="1" customWidth="1"/>
    <col min="2816" max="2816" width="12.7109375" style="26" bestFit="1" customWidth="1"/>
    <col min="2817" max="2817" width="11.42578125" style="26" bestFit="1" customWidth="1"/>
    <col min="2818" max="2819" width="12.7109375" style="26" bestFit="1" customWidth="1"/>
    <col min="2820" max="2820" width="14.140625" style="26" bestFit="1" customWidth="1"/>
    <col min="2821" max="2821" width="12.7109375" style="26" bestFit="1" customWidth="1"/>
    <col min="2822" max="2822" width="8.5703125" style="26" customWidth="1"/>
    <col min="2823" max="2826" width="16.5703125" style="26" customWidth="1"/>
    <col min="2827" max="2827" width="12.5703125" style="26" customWidth="1"/>
    <col min="2828" max="3065" width="9.140625" style="26"/>
    <col min="3066" max="3066" width="6.42578125" style="26" customWidth="1"/>
    <col min="3067" max="3067" width="10" style="26" customWidth="1"/>
    <col min="3068" max="3068" width="31.5703125" style="26" bestFit="1" customWidth="1"/>
    <col min="3069" max="3069" width="21.28515625" style="26" bestFit="1" customWidth="1"/>
    <col min="3070" max="3070" width="12.140625" style="26" bestFit="1" customWidth="1"/>
    <col min="3071" max="3071" width="14" style="26" bestFit="1" customWidth="1"/>
    <col min="3072" max="3072" width="12.7109375" style="26" bestFit="1" customWidth="1"/>
    <col min="3073" max="3073" width="11.42578125" style="26" bestFit="1" customWidth="1"/>
    <col min="3074" max="3075" width="12.7109375" style="26" bestFit="1" customWidth="1"/>
    <col min="3076" max="3076" width="14.140625" style="26" bestFit="1" customWidth="1"/>
    <col min="3077" max="3077" width="12.7109375" style="26" bestFit="1" customWidth="1"/>
    <col min="3078" max="3078" width="8.5703125" style="26" customWidth="1"/>
    <col min="3079" max="3082" width="16.5703125" style="26" customWidth="1"/>
    <col min="3083" max="3083" width="12.5703125" style="26" customWidth="1"/>
    <col min="3084" max="3321" width="9.140625" style="26"/>
    <col min="3322" max="3322" width="6.42578125" style="26" customWidth="1"/>
    <col min="3323" max="3323" width="10" style="26" customWidth="1"/>
    <col min="3324" max="3324" width="31.5703125" style="26" bestFit="1" customWidth="1"/>
    <col min="3325" max="3325" width="21.28515625" style="26" bestFit="1" customWidth="1"/>
    <col min="3326" max="3326" width="12.140625" style="26" bestFit="1" customWidth="1"/>
    <col min="3327" max="3327" width="14" style="26" bestFit="1" customWidth="1"/>
    <col min="3328" max="3328" width="12.7109375" style="26" bestFit="1" customWidth="1"/>
    <col min="3329" max="3329" width="11.42578125" style="26" bestFit="1" customWidth="1"/>
    <col min="3330" max="3331" width="12.7109375" style="26" bestFit="1" customWidth="1"/>
    <col min="3332" max="3332" width="14.140625" style="26" bestFit="1" customWidth="1"/>
    <col min="3333" max="3333" width="12.7109375" style="26" bestFit="1" customWidth="1"/>
    <col min="3334" max="3334" width="8.5703125" style="26" customWidth="1"/>
    <col min="3335" max="3338" width="16.5703125" style="26" customWidth="1"/>
    <col min="3339" max="3339" width="12.5703125" style="26" customWidth="1"/>
    <col min="3340" max="3577" width="9.140625" style="26"/>
    <col min="3578" max="3578" width="6.42578125" style="26" customWidth="1"/>
    <col min="3579" max="3579" width="10" style="26" customWidth="1"/>
    <col min="3580" max="3580" width="31.5703125" style="26" bestFit="1" customWidth="1"/>
    <col min="3581" max="3581" width="21.28515625" style="26" bestFit="1" customWidth="1"/>
    <col min="3582" max="3582" width="12.140625" style="26" bestFit="1" customWidth="1"/>
    <col min="3583" max="3583" width="14" style="26" bestFit="1" customWidth="1"/>
    <col min="3584" max="3584" width="12.7109375" style="26" bestFit="1" customWidth="1"/>
    <col min="3585" max="3585" width="11.42578125" style="26" bestFit="1" customWidth="1"/>
    <col min="3586" max="3587" width="12.7109375" style="26" bestFit="1" customWidth="1"/>
    <col min="3588" max="3588" width="14.140625" style="26" bestFit="1" customWidth="1"/>
    <col min="3589" max="3589" width="12.7109375" style="26" bestFit="1" customWidth="1"/>
    <col min="3590" max="3590" width="8.5703125" style="26" customWidth="1"/>
    <col min="3591" max="3594" width="16.5703125" style="26" customWidth="1"/>
    <col min="3595" max="3595" width="12.5703125" style="26" customWidth="1"/>
    <col min="3596" max="3833" width="9.140625" style="26"/>
    <col min="3834" max="3834" width="6.42578125" style="26" customWidth="1"/>
    <col min="3835" max="3835" width="10" style="26" customWidth="1"/>
    <col min="3836" max="3836" width="31.5703125" style="26" bestFit="1" customWidth="1"/>
    <col min="3837" max="3837" width="21.28515625" style="26" bestFit="1" customWidth="1"/>
    <col min="3838" max="3838" width="12.140625" style="26" bestFit="1" customWidth="1"/>
    <col min="3839" max="3839" width="14" style="26" bestFit="1" customWidth="1"/>
    <col min="3840" max="3840" width="12.7109375" style="26" bestFit="1" customWidth="1"/>
    <col min="3841" max="3841" width="11.42578125" style="26" bestFit="1" customWidth="1"/>
    <col min="3842" max="3843" width="12.7109375" style="26" bestFit="1" customWidth="1"/>
    <col min="3844" max="3844" width="14.140625" style="26" bestFit="1" customWidth="1"/>
    <col min="3845" max="3845" width="12.7109375" style="26" bestFit="1" customWidth="1"/>
    <col min="3846" max="3846" width="8.5703125" style="26" customWidth="1"/>
    <col min="3847" max="3850" width="16.5703125" style="26" customWidth="1"/>
    <col min="3851" max="3851" width="12.5703125" style="26" customWidth="1"/>
    <col min="3852" max="4089" width="9.140625" style="26"/>
    <col min="4090" max="4090" width="6.42578125" style="26" customWidth="1"/>
    <col min="4091" max="4091" width="10" style="26" customWidth="1"/>
    <col min="4092" max="4092" width="31.5703125" style="26" bestFit="1" customWidth="1"/>
    <col min="4093" max="4093" width="21.28515625" style="26" bestFit="1" customWidth="1"/>
    <col min="4094" max="4094" width="12.140625" style="26" bestFit="1" customWidth="1"/>
    <col min="4095" max="4095" width="14" style="26" bestFit="1" customWidth="1"/>
    <col min="4096" max="4096" width="12.7109375" style="26" bestFit="1" customWidth="1"/>
    <col min="4097" max="4097" width="11.42578125" style="26" bestFit="1" customWidth="1"/>
    <col min="4098" max="4099" width="12.7109375" style="26" bestFit="1" customWidth="1"/>
    <col min="4100" max="4100" width="14.140625" style="26" bestFit="1" customWidth="1"/>
    <col min="4101" max="4101" width="12.7109375" style="26" bestFit="1" customWidth="1"/>
    <col min="4102" max="4102" width="8.5703125" style="26" customWidth="1"/>
    <col min="4103" max="4106" width="16.5703125" style="26" customWidth="1"/>
    <col min="4107" max="4107" width="12.5703125" style="26" customWidth="1"/>
    <col min="4108" max="4345" width="9.140625" style="26"/>
    <col min="4346" max="4346" width="6.42578125" style="26" customWidth="1"/>
    <col min="4347" max="4347" width="10" style="26" customWidth="1"/>
    <col min="4348" max="4348" width="31.5703125" style="26" bestFit="1" customWidth="1"/>
    <col min="4349" max="4349" width="21.28515625" style="26" bestFit="1" customWidth="1"/>
    <col min="4350" max="4350" width="12.140625" style="26" bestFit="1" customWidth="1"/>
    <col min="4351" max="4351" width="14" style="26" bestFit="1" customWidth="1"/>
    <col min="4352" max="4352" width="12.7109375" style="26" bestFit="1" customWidth="1"/>
    <col min="4353" max="4353" width="11.42578125" style="26" bestFit="1" customWidth="1"/>
    <col min="4354" max="4355" width="12.7109375" style="26" bestFit="1" customWidth="1"/>
    <col min="4356" max="4356" width="14.140625" style="26" bestFit="1" customWidth="1"/>
    <col min="4357" max="4357" width="12.7109375" style="26" bestFit="1" customWidth="1"/>
    <col min="4358" max="4358" width="8.5703125" style="26" customWidth="1"/>
    <col min="4359" max="4362" width="16.5703125" style="26" customWidth="1"/>
    <col min="4363" max="4363" width="12.5703125" style="26" customWidth="1"/>
    <col min="4364" max="4601" width="9.140625" style="26"/>
    <col min="4602" max="4602" width="6.42578125" style="26" customWidth="1"/>
    <col min="4603" max="4603" width="10" style="26" customWidth="1"/>
    <col min="4604" max="4604" width="31.5703125" style="26" bestFit="1" customWidth="1"/>
    <col min="4605" max="4605" width="21.28515625" style="26" bestFit="1" customWidth="1"/>
    <col min="4606" max="4606" width="12.140625" style="26" bestFit="1" customWidth="1"/>
    <col min="4607" max="4607" width="14" style="26" bestFit="1" customWidth="1"/>
    <col min="4608" max="4608" width="12.7109375" style="26" bestFit="1" customWidth="1"/>
    <col min="4609" max="4609" width="11.42578125" style="26" bestFit="1" customWidth="1"/>
    <col min="4610" max="4611" width="12.7109375" style="26" bestFit="1" customWidth="1"/>
    <col min="4612" max="4612" width="14.140625" style="26" bestFit="1" customWidth="1"/>
    <col min="4613" max="4613" width="12.7109375" style="26" bestFit="1" customWidth="1"/>
    <col min="4614" max="4614" width="8.5703125" style="26" customWidth="1"/>
    <col min="4615" max="4618" width="16.5703125" style="26" customWidth="1"/>
    <col min="4619" max="4619" width="12.5703125" style="26" customWidth="1"/>
    <col min="4620" max="4857" width="9.140625" style="26"/>
    <col min="4858" max="4858" width="6.42578125" style="26" customWidth="1"/>
    <col min="4859" max="4859" width="10" style="26" customWidth="1"/>
    <col min="4860" max="4860" width="31.5703125" style="26" bestFit="1" customWidth="1"/>
    <col min="4861" max="4861" width="21.28515625" style="26" bestFit="1" customWidth="1"/>
    <col min="4862" max="4862" width="12.140625" style="26" bestFit="1" customWidth="1"/>
    <col min="4863" max="4863" width="14" style="26" bestFit="1" customWidth="1"/>
    <col min="4864" max="4864" width="12.7109375" style="26" bestFit="1" customWidth="1"/>
    <col min="4865" max="4865" width="11.42578125" style="26" bestFit="1" customWidth="1"/>
    <col min="4866" max="4867" width="12.7109375" style="26" bestFit="1" customWidth="1"/>
    <col min="4868" max="4868" width="14.140625" style="26" bestFit="1" customWidth="1"/>
    <col min="4869" max="4869" width="12.7109375" style="26" bestFit="1" customWidth="1"/>
    <col min="4870" max="4870" width="8.5703125" style="26" customWidth="1"/>
    <col min="4871" max="4874" width="16.5703125" style="26" customWidth="1"/>
    <col min="4875" max="4875" width="12.5703125" style="26" customWidth="1"/>
    <col min="4876" max="5113" width="9.140625" style="26"/>
    <col min="5114" max="5114" width="6.42578125" style="26" customWidth="1"/>
    <col min="5115" max="5115" width="10" style="26" customWidth="1"/>
    <col min="5116" max="5116" width="31.5703125" style="26" bestFit="1" customWidth="1"/>
    <col min="5117" max="5117" width="21.28515625" style="26" bestFit="1" customWidth="1"/>
    <col min="5118" max="5118" width="12.140625" style="26" bestFit="1" customWidth="1"/>
    <col min="5119" max="5119" width="14" style="26" bestFit="1" customWidth="1"/>
    <col min="5120" max="5120" width="12.7109375" style="26" bestFit="1" customWidth="1"/>
    <col min="5121" max="5121" width="11.42578125" style="26" bestFit="1" customWidth="1"/>
    <col min="5122" max="5123" width="12.7109375" style="26" bestFit="1" customWidth="1"/>
    <col min="5124" max="5124" width="14.140625" style="26" bestFit="1" customWidth="1"/>
    <col min="5125" max="5125" width="12.7109375" style="26" bestFit="1" customWidth="1"/>
    <col min="5126" max="5126" width="8.5703125" style="26" customWidth="1"/>
    <col min="5127" max="5130" width="16.5703125" style="26" customWidth="1"/>
    <col min="5131" max="5131" width="12.5703125" style="26" customWidth="1"/>
    <col min="5132" max="5369" width="9.140625" style="26"/>
    <col min="5370" max="5370" width="6.42578125" style="26" customWidth="1"/>
    <col min="5371" max="5371" width="10" style="26" customWidth="1"/>
    <col min="5372" max="5372" width="31.5703125" style="26" bestFit="1" customWidth="1"/>
    <col min="5373" max="5373" width="21.28515625" style="26" bestFit="1" customWidth="1"/>
    <col min="5374" max="5374" width="12.140625" style="26" bestFit="1" customWidth="1"/>
    <col min="5375" max="5375" width="14" style="26" bestFit="1" customWidth="1"/>
    <col min="5376" max="5376" width="12.7109375" style="26" bestFit="1" customWidth="1"/>
    <col min="5377" max="5377" width="11.42578125" style="26" bestFit="1" customWidth="1"/>
    <col min="5378" max="5379" width="12.7109375" style="26" bestFit="1" customWidth="1"/>
    <col min="5380" max="5380" width="14.140625" style="26" bestFit="1" customWidth="1"/>
    <col min="5381" max="5381" width="12.7109375" style="26" bestFit="1" customWidth="1"/>
    <col min="5382" max="5382" width="8.5703125" style="26" customWidth="1"/>
    <col min="5383" max="5386" width="16.5703125" style="26" customWidth="1"/>
    <col min="5387" max="5387" width="12.5703125" style="26" customWidth="1"/>
    <col min="5388" max="5625" width="9.140625" style="26"/>
    <col min="5626" max="5626" width="6.42578125" style="26" customWidth="1"/>
    <col min="5627" max="5627" width="10" style="26" customWidth="1"/>
    <col min="5628" max="5628" width="31.5703125" style="26" bestFit="1" customWidth="1"/>
    <col min="5629" max="5629" width="21.28515625" style="26" bestFit="1" customWidth="1"/>
    <col min="5630" max="5630" width="12.140625" style="26" bestFit="1" customWidth="1"/>
    <col min="5631" max="5631" width="14" style="26" bestFit="1" customWidth="1"/>
    <col min="5632" max="5632" width="12.7109375" style="26" bestFit="1" customWidth="1"/>
    <col min="5633" max="5633" width="11.42578125" style="26" bestFit="1" customWidth="1"/>
    <col min="5634" max="5635" width="12.7109375" style="26" bestFit="1" customWidth="1"/>
    <col min="5636" max="5636" width="14.140625" style="26" bestFit="1" customWidth="1"/>
    <col min="5637" max="5637" width="12.7109375" style="26" bestFit="1" customWidth="1"/>
    <col min="5638" max="5638" width="8.5703125" style="26" customWidth="1"/>
    <col min="5639" max="5642" width="16.5703125" style="26" customWidth="1"/>
    <col min="5643" max="5643" width="12.5703125" style="26" customWidth="1"/>
    <col min="5644" max="5881" width="9.140625" style="26"/>
    <col min="5882" max="5882" width="6.42578125" style="26" customWidth="1"/>
    <col min="5883" max="5883" width="10" style="26" customWidth="1"/>
    <col min="5884" max="5884" width="31.5703125" style="26" bestFit="1" customWidth="1"/>
    <col min="5885" max="5885" width="21.28515625" style="26" bestFit="1" customWidth="1"/>
    <col min="5886" max="5886" width="12.140625" style="26" bestFit="1" customWidth="1"/>
    <col min="5887" max="5887" width="14" style="26" bestFit="1" customWidth="1"/>
    <col min="5888" max="5888" width="12.7109375" style="26" bestFit="1" customWidth="1"/>
    <col min="5889" max="5889" width="11.42578125" style="26" bestFit="1" customWidth="1"/>
    <col min="5890" max="5891" width="12.7109375" style="26" bestFit="1" customWidth="1"/>
    <col min="5892" max="5892" width="14.140625" style="26" bestFit="1" customWidth="1"/>
    <col min="5893" max="5893" width="12.7109375" style="26" bestFit="1" customWidth="1"/>
    <col min="5894" max="5894" width="8.5703125" style="26" customWidth="1"/>
    <col min="5895" max="5898" width="16.5703125" style="26" customWidth="1"/>
    <col min="5899" max="5899" width="12.5703125" style="26" customWidth="1"/>
    <col min="5900" max="6137" width="9.140625" style="26"/>
    <col min="6138" max="6138" width="6.42578125" style="26" customWidth="1"/>
    <col min="6139" max="6139" width="10" style="26" customWidth="1"/>
    <col min="6140" max="6140" width="31.5703125" style="26" bestFit="1" customWidth="1"/>
    <col min="6141" max="6141" width="21.28515625" style="26" bestFit="1" customWidth="1"/>
    <col min="6142" max="6142" width="12.140625" style="26" bestFit="1" customWidth="1"/>
    <col min="6143" max="6143" width="14" style="26" bestFit="1" customWidth="1"/>
    <col min="6144" max="6144" width="12.7109375" style="26" bestFit="1" customWidth="1"/>
    <col min="6145" max="6145" width="11.42578125" style="26" bestFit="1" customWidth="1"/>
    <col min="6146" max="6147" width="12.7109375" style="26" bestFit="1" customWidth="1"/>
    <col min="6148" max="6148" width="14.140625" style="26" bestFit="1" customWidth="1"/>
    <col min="6149" max="6149" width="12.7109375" style="26" bestFit="1" customWidth="1"/>
    <col min="6150" max="6150" width="8.5703125" style="26" customWidth="1"/>
    <col min="6151" max="6154" width="16.5703125" style="26" customWidth="1"/>
    <col min="6155" max="6155" width="12.5703125" style="26" customWidth="1"/>
    <col min="6156" max="6393" width="9.140625" style="26"/>
    <col min="6394" max="6394" width="6.42578125" style="26" customWidth="1"/>
    <col min="6395" max="6395" width="10" style="26" customWidth="1"/>
    <col min="6396" max="6396" width="31.5703125" style="26" bestFit="1" customWidth="1"/>
    <col min="6397" max="6397" width="21.28515625" style="26" bestFit="1" customWidth="1"/>
    <col min="6398" max="6398" width="12.140625" style="26" bestFit="1" customWidth="1"/>
    <col min="6399" max="6399" width="14" style="26" bestFit="1" customWidth="1"/>
    <col min="6400" max="6400" width="12.7109375" style="26" bestFit="1" customWidth="1"/>
    <col min="6401" max="6401" width="11.42578125" style="26" bestFit="1" customWidth="1"/>
    <col min="6402" max="6403" width="12.7109375" style="26" bestFit="1" customWidth="1"/>
    <col min="6404" max="6404" width="14.140625" style="26" bestFit="1" customWidth="1"/>
    <col min="6405" max="6405" width="12.7109375" style="26" bestFit="1" customWidth="1"/>
    <col min="6406" max="6406" width="8.5703125" style="26" customWidth="1"/>
    <col min="6407" max="6410" width="16.5703125" style="26" customWidth="1"/>
    <col min="6411" max="6411" width="12.5703125" style="26" customWidth="1"/>
    <col min="6412" max="6649" width="9.140625" style="26"/>
    <col min="6650" max="6650" width="6.42578125" style="26" customWidth="1"/>
    <col min="6651" max="6651" width="10" style="26" customWidth="1"/>
    <col min="6652" max="6652" width="31.5703125" style="26" bestFit="1" customWidth="1"/>
    <col min="6653" max="6653" width="21.28515625" style="26" bestFit="1" customWidth="1"/>
    <col min="6654" max="6654" width="12.140625" style="26" bestFit="1" customWidth="1"/>
    <col min="6655" max="6655" width="14" style="26" bestFit="1" customWidth="1"/>
    <col min="6656" max="6656" width="12.7109375" style="26" bestFit="1" customWidth="1"/>
    <col min="6657" max="6657" width="11.42578125" style="26" bestFit="1" customWidth="1"/>
    <col min="6658" max="6659" width="12.7109375" style="26" bestFit="1" customWidth="1"/>
    <col min="6660" max="6660" width="14.140625" style="26" bestFit="1" customWidth="1"/>
    <col min="6661" max="6661" width="12.7109375" style="26" bestFit="1" customWidth="1"/>
    <col min="6662" max="6662" width="8.5703125" style="26" customWidth="1"/>
    <col min="6663" max="6666" width="16.5703125" style="26" customWidth="1"/>
    <col min="6667" max="6667" width="12.5703125" style="26" customWidth="1"/>
    <col min="6668" max="6905" width="9.140625" style="26"/>
    <col min="6906" max="6906" width="6.42578125" style="26" customWidth="1"/>
    <col min="6907" max="6907" width="10" style="26" customWidth="1"/>
    <col min="6908" max="6908" width="31.5703125" style="26" bestFit="1" customWidth="1"/>
    <col min="6909" max="6909" width="21.28515625" style="26" bestFit="1" customWidth="1"/>
    <col min="6910" max="6910" width="12.140625" style="26" bestFit="1" customWidth="1"/>
    <col min="6911" max="6911" width="14" style="26" bestFit="1" customWidth="1"/>
    <col min="6912" max="6912" width="12.7109375" style="26" bestFit="1" customWidth="1"/>
    <col min="6913" max="6913" width="11.42578125" style="26" bestFit="1" customWidth="1"/>
    <col min="6914" max="6915" width="12.7109375" style="26" bestFit="1" customWidth="1"/>
    <col min="6916" max="6916" width="14.140625" style="26" bestFit="1" customWidth="1"/>
    <col min="6917" max="6917" width="12.7109375" style="26" bestFit="1" customWidth="1"/>
    <col min="6918" max="6918" width="8.5703125" style="26" customWidth="1"/>
    <col min="6919" max="6922" width="16.5703125" style="26" customWidth="1"/>
    <col min="6923" max="6923" width="12.5703125" style="26" customWidth="1"/>
    <col min="6924" max="7161" width="9.140625" style="26"/>
    <col min="7162" max="7162" width="6.42578125" style="26" customWidth="1"/>
    <col min="7163" max="7163" width="10" style="26" customWidth="1"/>
    <col min="7164" max="7164" width="31.5703125" style="26" bestFit="1" customWidth="1"/>
    <col min="7165" max="7165" width="21.28515625" style="26" bestFit="1" customWidth="1"/>
    <col min="7166" max="7166" width="12.140625" style="26" bestFit="1" customWidth="1"/>
    <col min="7167" max="7167" width="14" style="26" bestFit="1" customWidth="1"/>
    <col min="7168" max="7168" width="12.7109375" style="26" bestFit="1" customWidth="1"/>
    <col min="7169" max="7169" width="11.42578125" style="26" bestFit="1" customWidth="1"/>
    <col min="7170" max="7171" width="12.7109375" style="26" bestFit="1" customWidth="1"/>
    <col min="7172" max="7172" width="14.140625" style="26" bestFit="1" customWidth="1"/>
    <col min="7173" max="7173" width="12.7109375" style="26" bestFit="1" customWidth="1"/>
    <col min="7174" max="7174" width="8.5703125" style="26" customWidth="1"/>
    <col min="7175" max="7178" width="16.5703125" style="26" customWidth="1"/>
    <col min="7179" max="7179" width="12.5703125" style="26" customWidth="1"/>
    <col min="7180" max="7417" width="9.140625" style="26"/>
    <col min="7418" max="7418" width="6.42578125" style="26" customWidth="1"/>
    <col min="7419" max="7419" width="10" style="26" customWidth="1"/>
    <col min="7420" max="7420" width="31.5703125" style="26" bestFit="1" customWidth="1"/>
    <col min="7421" max="7421" width="21.28515625" style="26" bestFit="1" customWidth="1"/>
    <col min="7422" max="7422" width="12.140625" style="26" bestFit="1" customWidth="1"/>
    <col min="7423" max="7423" width="14" style="26" bestFit="1" customWidth="1"/>
    <col min="7424" max="7424" width="12.7109375" style="26" bestFit="1" customWidth="1"/>
    <col min="7425" max="7425" width="11.42578125" style="26" bestFit="1" customWidth="1"/>
    <col min="7426" max="7427" width="12.7109375" style="26" bestFit="1" customWidth="1"/>
    <col min="7428" max="7428" width="14.140625" style="26" bestFit="1" customWidth="1"/>
    <col min="7429" max="7429" width="12.7109375" style="26" bestFit="1" customWidth="1"/>
    <col min="7430" max="7430" width="8.5703125" style="26" customWidth="1"/>
    <col min="7431" max="7434" width="16.5703125" style="26" customWidth="1"/>
    <col min="7435" max="7435" width="12.5703125" style="26" customWidth="1"/>
    <col min="7436" max="7673" width="9.140625" style="26"/>
    <col min="7674" max="7674" width="6.42578125" style="26" customWidth="1"/>
    <col min="7675" max="7675" width="10" style="26" customWidth="1"/>
    <col min="7676" max="7676" width="31.5703125" style="26" bestFit="1" customWidth="1"/>
    <col min="7677" max="7677" width="21.28515625" style="26" bestFit="1" customWidth="1"/>
    <col min="7678" max="7678" width="12.140625" style="26" bestFit="1" customWidth="1"/>
    <col min="7679" max="7679" width="14" style="26" bestFit="1" customWidth="1"/>
    <col min="7680" max="7680" width="12.7109375" style="26" bestFit="1" customWidth="1"/>
    <col min="7681" max="7681" width="11.42578125" style="26" bestFit="1" customWidth="1"/>
    <col min="7682" max="7683" width="12.7109375" style="26" bestFit="1" customWidth="1"/>
    <col min="7684" max="7684" width="14.140625" style="26" bestFit="1" customWidth="1"/>
    <col min="7685" max="7685" width="12.7109375" style="26" bestFit="1" customWidth="1"/>
    <col min="7686" max="7686" width="8.5703125" style="26" customWidth="1"/>
    <col min="7687" max="7690" width="16.5703125" style="26" customWidth="1"/>
    <col min="7691" max="7691" width="12.5703125" style="26" customWidth="1"/>
    <col min="7692" max="7929" width="9.140625" style="26"/>
    <col min="7930" max="7930" width="6.42578125" style="26" customWidth="1"/>
    <col min="7931" max="7931" width="10" style="26" customWidth="1"/>
    <col min="7932" max="7932" width="31.5703125" style="26" bestFit="1" customWidth="1"/>
    <col min="7933" max="7933" width="21.28515625" style="26" bestFit="1" customWidth="1"/>
    <col min="7934" max="7934" width="12.140625" style="26" bestFit="1" customWidth="1"/>
    <col min="7935" max="7935" width="14" style="26" bestFit="1" customWidth="1"/>
    <col min="7936" max="7936" width="12.7109375" style="26" bestFit="1" customWidth="1"/>
    <col min="7937" max="7937" width="11.42578125" style="26" bestFit="1" customWidth="1"/>
    <col min="7938" max="7939" width="12.7109375" style="26" bestFit="1" customWidth="1"/>
    <col min="7940" max="7940" width="14.140625" style="26" bestFit="1" customWidth="1"/>
    <col min="7941" max="7941" width="12.7109375" style="26" bestFit="1" customWidth="1"/>
    <col min="7942" max="7942" width="8.5703125" style="26" customWidth="1"/>
    <col min="7943" max="7946" width="16.5703125" style="26" customWidth="1"/>
    <col min="7947" max="7947" width="12.5703125" style="26" customWidth="1"/>
    <col min="7948" max="8185" width="9.140625" style="26"/>
    <col min="8186" max="8186" width="6.42578125" style="26" customWidth="1"/>
    <col min="8187" max="8187" width="10" style="26" customWidth="1"/>
    <col min="8188" max="8188" width="31.5703125" style="26" bestFit="1" customWidth="1"/>
    <col min="8189" max="8189" width="21.28515625" style="26" bestFit="1" customWidth="1"/>
    <col min="8190" max="8190" width="12.140625" style="26" bestFit="1" customWidth="1"/>
    <col min="8191" max="8191" width="14" style="26" bestFit="1" customWidth="1"/>
    <col min="8192" max="8192" width="12.7109375" style="26" bestFit="1" customWidth="1"/>
    <col min="8193" max="8193" width="11.42578125" style="26" bestFit="1" customWidth="1"/>
    <col min="8194" max="8195" width="12.7109375" style="26" bestFit="1" customWidth="1"/>
    <col min="8196" max="8196" width="14.140625" style="26" bestFit="1" customWidth="1"/>
    <col min="8197" max="8197" width="12.7109375" style="26" bestFit="1" customWidth="1"/>
    <col min="8198" max="8198" width="8.5703125" style="26" customWidth="1"/>
    <col min="8199" max="8202" width="16.5703125" style="26" customWidth="1"/>
    <col min="8203" max="8203" width="12.5703125" style="26" customWidth="1"/>
    <col min="8204" max="8441" width="9.140625" style="26"/>
    <col min="8442" max="8442" width="6.42578125" style="26" customWidth="1"/>
    <col min="8443" max="8443" width="10" style="26" customWidth="1"/>
    <col min="8444" max="8444" width="31.5703125" style="26" bestFit="1" customWidth="1"/>
    <col min="8445" max="8445" width="21.28515625" style="26" bestFit="1" customWidth="1"/>
    <col min="8446" max="8446" width="12.140625" style="26" bestFit="1" customWidth="1"/>
    <col min="8447" max="8447" width="14" style="26" bestFit="1" customWidth="1"/>
    <col min="8448" max="8448" width="12.7109375" style="26" bestFit="1" customWidth="1"/>
    <col min="8449" max="8449" width="11.42578125" style="26" bestFit="1" customWidth="1"/>
    <col min="8450" max="8451" width="12.7109375" style="26" bestFit="1" customWidth="1"/>
    <col min="8452" max="8452" width="14.140625" style="26" bestFit="1" customWidth="1"/>
    <col min="8453" max="8453" width="12.7109375" style="26" bestFit="1" customWidth="1"/>
    <col min="8454" max="8454" width="8.5703125" style="26" customWidth="1"/>
    <col min="8455" max="8458" width="16.5703125" style="26" customWidth="1"/>
    <col min="8459" max="8459" width="12.5703125" style="26" customWidth="1"/>
    <col min="8460" max="8697" width="9.140625" style="26"/>
    <col min="8698" max="8698" width="6.42578125" style="26" customWidth="1"/>
    <col min="8699" max="8699" width="10" style="26" customWidth="1"/>
    <col min="8700" max="8700" width="31.5703125" style="26" bestFit="1" customWidth="1"/>
    <col min="8701" max="8701" width="21.28515625" style="26" bestFit="1" customWidth="1"/>
    <col min="8702" max="8702" width="12.140625" style="26" bestFit="1" customWidth="1"/>
    <col min="8703" max="8703" width="14" style="26" bestFit="1" customWidth="1"/>
    <col min="8704" max="8704" width="12.7109375" style="26" bestFit="1" customWidth="1"/>
    <col min="8705" max="8705" width="11.42578125" style="26" bestFit="1" customWidth="1"/>
    <col min="8706" max="8707" width="12.7109375" style="26" bestFit="1" customWidth="1"/>
    <col min="8708" max="8708" width="14.140625" style="26" bestFit="1" customWidth="1"/>
    <col min="8709" max="8709" width="12.7109375" style="26" bestFit="1" customWidth="1"/>
    <col min="8710" max="8710" width="8.5703125" style="26" customWidth="1"/>
    <col min="8711" max="8714" width="16.5703125" style="26" customWidth="1"/>
    <col min="8715" max="8715" width="12.5703125" style="26" customWidth="1"/>
    <col min="8716" max="8953" width="9.140625" style="26"/>
    <col min="8954" max="8954" width="6.42578125" style="26" customWidth="1"/>
    <col min="8955" max="8955" width="10" style="26" customWidth="1"/>
    <col min="8956" max="8956" width="31.5703125" style="26" bestFit="1" customWidth="1"/>
    <col min="8957" max="8957" width="21.28515625" style="26" bestFit="1" customWidth="1"/>
    <col min="8958" max="8958" width="12.140625" style="26" bestFit="1" customWidth="1"/>
    <col min="8959" max="8959" width="14" style="26" bestFit="1" customWidth="1"/>
    <col min="8960" max="8960" width="12.7109375" style="26" bestFit="1" customWidth="1"/>
    <col min="8961" max="8961" width="11.42578125" style="26" bestFit="1" customWidth="1"/>
    <col min="8962" max="8963" width="12.7109375" style="26" bestFit="1" customWidth="1"/>
    <col min="8964" max="8964" width="14.140625" style="26" bestFit="1" customWidth="1"/>
    <col min="8965" max="8965" width="12.7109375" style="26" bestFit="1" customWidth="1"/>
    <col min="8966" max="8966" width="8.5703125" style="26" customWidth="1"/>
    <col min="8967" max="8970" width="16.5703125" style="26" customWidth="1"/>
    <col min="8971" max="8971" width="12.5703125" style="26" customWidth="1"/>
    <col min="8972" max="9209" width="9.140625" style="26"/>
    <col min="9210" max="9210" width="6.42578125" style="26" customWidth="1"/>
    <col min="9211" max="9211" width="10" style="26" customWidth="1"/>
    <col min="9212" max="9212" width="31.5703125" style="26" bestFit="1" customWidth="1"/>
    <col min="9213" max="9213" width="21.28515625" style="26" bestFit="1" customWidth="1"/>
    <col min="9214" max="9214" width="12.140625" style="26" bestFit="1" customWidth="1"/>
    <col min="9215" max="9215" width="14" style="26" bestFit="1" customWidth="1"/>
    <col min="9216" max="9216" width="12.7109375" style="26" bestFit="1" customWidth="1"/>
    <col min="9217" max="9217" width="11.42578125" style="26" bestFit="1" customWidth="1"/>
    <col min="9218" max="9219" width="12.7109375" style="26" bestFit="1" customWidth="1"/>
    <col min="9220" max="9220" width="14.140625" style="26" bestFit="1" customWidth="1"/>
    <col min="9221" max="9221" width="12.7109375" style="26" bestFit="1" customWidth="1"/>
    <col min="9222" max="9222" width="8.5703125" style="26" customWidth="1"/>
    <col min="9223" max="9226" width="16.5703125" style="26" customWidth="1"/>
    <col min="9227" max="9227" width="12.5703125" style="26" customWidth="1"/>
    <col min="9228" max="9465" width="9.140625" style="26"/>
    <col min="9466" max="9466" width="6.42578125" style="26" customWidth="1"/>
    <col min="9467" max="9467" width="10" style="26" customWidth="1"/>
    <col min="9468" max="9468" width="31.5703125" style="26" bestFit="1" customWidth="1"/>
    <col min="9469" max="9469" width="21.28515625" style="26" bestFit="1" customWidth="1"/>
    <col min="9470" max="9470" width="12.140625" style="26" bestFit="1" customWidth="1"/>
    <col min="9471" max="9471" width="14" style="26" bestFit="1" customWidth="1"/>
    <col min="9472" max="9472" width="12.7109375" style="26" bestFit="1" customWidth="1"/>
    <col min="9473" max="9473" width="11.42578125" style="26" bestFit="1" customWidth="1"/>
    <col min="9474" max="9475" width="12.7109375" style="26" bestFit="1" customWidth="1"/>
    <col min="9476" max="9476" width="14.140625" style="26" bestFit="1" customWidth="1"/>
    <col min="9477" max="9477" width="12.7109375" style="26" bestFit="1" customWidth="1"/>
    <col min="9478" max="9478" width="8.5703125" style="26" customWidth="1"/>
    <col min="9479" max="9482" width="16.5703125" style="26" customWidth="1"/>
    <col min="9483" max="9483" width="12.5703125" style="26" customWidth="1"/>
    <col min="9484" max="9721" width="9.140625" style="26"/>
    <col min="9722" max="9722" width="6.42578125" style="26" customWidth="1"/>
    <col min="9723" max="9723" width="10" style="26" customWidth="1"/>
    <col min="9724" max="9724" width="31.5703125" style="26" bestFit="1" customWidth="1"/>
    <col min="9725" max="9725" width="21.28515625" style="26" bestFit="1" customWidth="1"/>
    <col min="9726" max="9726" width="12.140625" style="26" bestFit="1" customWidth="1"/>
    <col min="9727" max="9727" width="14" style="26" bestFit="1" customWidth="1"/>
    <col min="9728" max="9728" width="12.7109375" style="26" bestFit="1" customWidth="1"/>
    <col min="9729" max="9729" width="11.42578125" style="26" bestFit="1" customWidth="1"/>
    <col min="9730" max="9731" width="12.7109375" style="26" bestFit="1" customWidth="1"/>
    <col min="9732" max="9732" width="14.140625" style="26" bestFit="1" customWidth="1"/>
    <col min="9733" max="9733" width="12.7109375" style="26" bestFit="1" customWidth="1"/>
    <col min="9734" max="9734" width="8.5703125" style="26" customWidth="1"/>
    <col min="9735" max="9738" width="16.5703125" style="26" customWidth="1"/>
    <col min="9739" max="9739" width="12.5703125" style="26" customWidth="1"/>
    <col min="9740" max="9977" width="9.140625" style="26"/>
    <col min="9978" max="9978" width="6.42578125" style="26" customWidth="1"/>
    <col min="9979" max="9979" width="10" style="26" customWidth="1"/>
    <col min="9980" max="9980" width="31.5703125" style="26" bestFit="1" customWidth="1"/>
    <col min="9981" max="9981" width="21.28515625" style="26" bestFit="1" customWidth="1"/>
    <col min="9982" max="9982" width="12.140625" style="26" bestFit="1" customWidth="1"/>
    <col min="9983" max="9983" width="14" style="26" bestFit="1" customWidth="1"/>
    <col min="9984" max="9984" width="12.7109375" style="26" bestFit="1" customWidth="1"/>
    <col min="9985" max="9985" width="11.42578125" style="26" bestFit="1" customWidth="1"/>
    <col min="9986" max="9987" width="12.7109375" style="26" bestFit="1" customWidth="1"/>
    <col min="9988" max="9988" width="14.140625" style="26" bestFit="1" customWidth="1"/>
    <col min="9989" max="9989" width="12.7109375" style="26" bestFit="1" customWidth="1"/>
    <col min="9990" max="9990" width="8.5703125" style="26" customWidth="1"/>
    <col min="9991" max="9994" width="16.5703125" style="26" customWidth="1"/>
    <col min="9995" max="9995" width="12.5703125" style="26" customWidth="1"/>
    <col min="9996" max="10233" width="9.140625" style="26"/>
    <col min="10234" max="10234" width="6.42578125" style="26" customWidth="1"/>
    <col min="10235" max="10235" width="10" style="26" customWidth="1"/>
    <col min="10236" max="10236" width="31.5703125" style="26" bestFit="1" customWidth="1"/>
    <col min="10237" max="10237" width="21.28515625" style="26" bestFit="1" customWidth="1"/>
    <col min="10238" max="10238" width="12.140625" style="26" bestFit="1" customWidth="1"/>
    <col min="10239" max="10239" width="14" style="26" bestFit="1" customWidth="1"/>
    <col min="10240" max="10240" width="12.7109375" style="26" bestFit="1" customWidth="1"/>
    <col min="10241" max="10241" width="11.42578125" style="26" bestFit="1" customWidth="1"/>
    <col min="10242" max="10243" width="12.7109375" style="26" bestFit="1" customWidth="1"/>
    <col min="10244" max="10244" width="14.140625" style="26" bestFit="1" customWidth="1"/>
    <col min="10245" max="10245" width="12.7109375" style="26" bestFit="1" customWidth="1"/>
    <col min="10246" max="10246" width="8.5703125" style="26" customWidth="1"/>
    <col min="10247" max="10250" width="16.5703125" style="26" customWidth="1"/>
    <col min="10251" max="10251" width="12.5703125" style="26" customWidth="1"/>
    <col min="10252" max="10489" width="9.140625" style="26"/>
    <col min="10490" max="10490" width="6.42578125" style="26" customWidth="1"/>
    <col min="10491" max="10491" width="10" style="26" customWidth="1"/>
    <col min="10492" max="10492" width="31.5703125" style="26" bestFit="1" customWidth="1"/>
    <col min="10493" max="10493" width="21.28515625" style="26" bestFit="1" customWidth="1"/>
    <col min="10494" max="10494" width="12.140625" style="26" bestFit="1" customWidth="1"/>
    <col min="10495" max="10495" width="14" style="26" bestFit="1" customWidth="1"/>
    <col min="10496" max="10496" width="12.7109375" style="26" bestFit="1" customWidth="1"/>
    <col min="10497" max="10497" width="11.42578125" style="26" bestFit="1" customWidth="1"/>
    <col min="10498" max="10499" width="12.7109375" style="26" bestFit="1" customWidth="1"/>
    <col min="10500" max="10500" width="14.140625" style="26" bestFit="1" customWidth="1"/>
    <col min="10501" max="10501" width="12.7109375" style="26" bestFit="1" customWidth="1"/>
    <col min="10502" max="10502" width="8.5703125" style="26" customWidth="1"/>
    <col min="10503" max="10506" width="16.5703125" style="26" customWidth="1"/>
    <col min="10507" max="10507" width="12.5703125" style="26" customWidth="1"/>
    <col min="10508" max="10745" width="9.140625" style="26"/>
    <col min="10746" max="10746" width="6.42578125" style="26" customWidth="1"/>
    <col min="10747" max="10747" width="10" style="26" customWidth="1"/>
    <col min="10748" max="10748" width="31.5703125" style="26" bestFit="1" customWidth="1"/>
    <col min="10749" max="10749" width="21.28515625" style="26" bestFit="1" customWidth="1"/>
    <col min="10750" max="10750" width="12.140625" style="26" bestFit="1" customWidth="1"/>
    <col min="10751" max="10751" width="14" style="26" bestFit="1" customWidth="1"/>
    <col min="10752" max="10752" width="12.7109375" style="26" bestFit="1" customWidth="1"/>
    <col min="10753" max="10753" width="11.42578125" style="26" bestFit="1" customWidth="1"/>
    <col min="10754" max="10755" width="12.7109375" style="26" bestFit="1" customWidth="1"/>
    <col min="10756" max="10756" width="14.140625" style="26" bestFit="1" customWidth="1"/>
    <col min="10757" max="10757" width="12.7109375" style="26" bestFit="1" customWidth="1"/>
    <col min="10758" max="10758" width="8.5703125" style="26" customWidth="1"/>
    <col min="10759" max="10762" width="16.5703125" style="26" customWidth="1"/>
    <col min="10763" max="10763" width="12.5703125" style="26" customWidth="1"/>
    <col min="10764" max="11001" width="9.140625" style="26"/>
    <col min="11002" max="11002" width="6.42578125" style="26" customWidth="1"/>
    <col min="11003" max="11003" width="10" style="26" customWidth="1"/>
    <col min="11004" max="11004" width="31.5703125" style="26" bestFit="1" customWidth="1"/>
    <col min="11005" max="11005" width="21.28515625" style="26" bestFit="1" customWidth="1"/>
    <col min="11006" max="11006" width="12.140625" style="26" bestFit="1" customWidth="1"/>
    <col min="11007" max="11007" width="14" style="26" bestFit="1" customWidth="1"/>
    <col min="11008" max="11008" width="12.7109375" style="26" bestFit="1" customWidth="1"/>
    <col min="11009" max="11009" width="11.42578125" style="26" bestFit="1" customWidth="1"/>
    <col min="11010" max="11011" width="12.7109375" style="26" bestFit="1" customWidth="1"/>
    <col min="11012" max="11012" width="14.140625" style="26" bestFit="1" customWidth="1"/>
    <col min="11013" max="11013" width="12.7109375" style="26" bestFit="1" customWidth="1"/>
    <col min="11014" max="11014" width="8.5703125" style="26" customWidth="1"/>
    <col min="11015" max="11018" width="16.5703125" style="26" customWidth="1"/>
    <col min="11019" max="11019" width="12.5703125" style="26" customWidth="1"/>
    <col min="11020" max="11257" width="9.140625" style="26"/>
    <col min="11258" max="11258" width="6.42578125" style="26" customWidth="1"/>
    <col min="11259" max="11259" width="10" style="26" customWidth="1"/>
    <col min="11260" max="11260" width="31.5703125" style="26" bestFit="1" customWidth="1"/>
    <col min="11261" max="11261" width="21.28515625" style="26" bestFit="1" customWidth="1"/>
    <col min="11262" max="11262" width="12.140625" style="26" bestFit="1" customWidth="1"/>
    <col min="11263" max="11263" width="14" style="26" bestFit="1" customWidth="1"/>
    <col min="11264" max="11264" width="12.7109375" style="26" bestFit="1" customWidth="1"/>
    <col min="11265" max="11265" width="11.42578125" style="26" bestFit="1" customWidth="1"/>
    <col min="11266" max="11267" width="12.7109375" style="26" bestFit="1" customWidth="1"/>
    <col min="11268" max="11268" width="14.140625" style="26" bestFit="1" customWidth="1"/>
    <col min="11269" max="11269" width="12.7109375" style="26" bestFit="1" customWidth="1"/>
    <col min="11270" max="11270" width="8.5703125" style="26" customWidth="1"/>
    <col min="11271" max="11274" width="16.5703125" style="26" customWidth="1"/>
    <col min="11275" max="11275" width="12.5703125" style="26" customWidth="1"/>
    <col min="11276" max="11513" width="9.140625" style="26"/>
    <col min="11514" max="11514" width="6.42578125" style="26" customWidth="1"/>
    <col min="11515" max="11515" width="10" style="26" customWidth="1"/>
    <col min="11516" max="11516" width="31.5703125" style="26" bestFit="1" customWidth="1"/>
    <col min="11517" max="11517" width="21.28515625" style="26" bestFit="1" customWidth="1"/>
    <col min="11518" max="11518" width="12.140625" style="26" bestFit="1" customWidth="1"/>
    <col min="11519" max="11519" width="14" style="26" bestFit="1" customWidth="1"/>
    <col min="11520" max="11520" width="12.7109375" style="26" bestFit="1" customWidth="1"/>
    <col min="11521" max="11521" width="11.42578125" style="26" bestFit="1" customWidth="1"/>
    <col min="11522" max="11523" width="12.7109375" style="26" bestFit="1" customWidth="1"/>
    <col min="11524" max="11524" width="14.140625" style="26" bestFit="1" customWidth="1"/>
    <col min="11525" max="11525" width="12.7109375" style="26" bestFit="1" customWidth="1"/>
    <col min="11526" max="11526" width="8.5703125" style="26" customWidth="1"/>
    <col min="11527" max="11530" width="16.5703125" style="26" customWidth="1"/>
    <col min="11531" max="11531" width="12.5703125" style="26" customWidth="1"/>
    <col min="11532" max="11769" width="9.140625" style="26"/>
    <col min="11770" max="11770" width="6.42578125" style="26" customWidth="1"/>
    <col min="11771" max="11771" width="10" style="26" customWidth="1"/>
    <col min="11772" max="11772" width="31.5703125" style="26" bestFit="1" customWidth="1"/>
    <col min="11773" max="11773" width="21.28515625" style="26" bestFit="1" customWidth="1"/>
    <col min="11774" max="11774" width="12.140625" style="26" bestFit="1" customWidth="1"/>
    <col min="11775" max="11775" width="14" style="26" bestFit="1" customWidth="1"/>
    <col min="11776" max="11776" width="12.7109375" style="26" bestFit="1" customWidth="1"/>
    <col min="11777" max="11777" width="11.42578125" style="26" bestFit="1" customWidth="1"/>
    <col min="11778" max="11779" width="12.7109375" style="26" bestFit="1" customWidth="1"/>
    <col min="11780" max="11780" width="14.140625" style="26" bestFit="1" customWidth="1"/>
    <col min="11781" max="11781" width="12.7109375" style="26" bestFit="1" customWidth="1"/>
    <col min="11782" max="11782" width="8.5703125" style="26" customWidth="1"/>
    <col min="11783" max="11786" width="16.5703125" style="26" customWidth="1"/>
    <col min="11787" max="11787" width="12.5703125" style="26" customWidth="1"/>
    <col min="11788" max="12025" width="9.140625" style="26"/>
    <col min="12026" max="12026" width="6.42578125" style="26" customWidth="1"/>
    <col min="12027" max="12027" width="10" style="26" customWidth="1"/>
    <col min="12028" max="12028" width="31.5703125" style="26" bestFit="1" customWidth="1"/>
    <col min="12029" max="12029" width="21.28515625" style="26" bestFit="1" customWidth="1"/>
    <col min="12030" max="12030" width="12.140625" style="26" bestFit="1" customWidth="1"/>
    <col min="12031" max="12031" width="14" style="26" bestFit="1" customWidth="1"/>
    <col min="12032" max="12032" width="12.7109375" style="26" bestFit="1" customWidth="1"/>
    <col min="12033" max="12033" width="11.42578125" style="26" bestFit="1" customWidth="1"/>
    <col min="12034" max="12035" width="12.7109375" style="26" bestFit="1" customWidth="1"/>
    <col min="12036" max="12036" width="14.140625" style="26" bestFit="1" customWidth="1"/>
    <col min="12037" max="12037" width="12.7109375" style="26" bestFit="1" customWidth="1"/>
    <col min="12038" max="12038" width="8.5703125" style="26" customWidth="1"/>
    <col min="12039" max="12042" width="16.5703125" style="26" customWidth="1"/>
    <col min="12043" max="12043" width="12.5703125" style="26" customWidth="1"/>
    <col min="12044" max="12281" width="9.140625" style="26"/>
    <col min="12282" max="12282" width="6.42578125" style="26" customWidth="1"/>
    <col min="12283" max="12283" width="10" style="26" customWidth="1"/>
    <col min="12284" max="12284" width="31.5703125" style="26" bestFit="1" customWidth="1"/>
    <col min="12285" max="12285" width="21.28515625" style="26" bestFit="1" customWidth="1"/>
    <col min="12286" max="12286" width="12.140625" style="26" bestFit="1" customWidth="1"/>
    <col min="12287" max="12287" width="14" style="26" bestFit="1" customWidth="1"/>
    <col min="12288" max="12288" width="12.7109375" style="26" bestFit="1" customWidth="1"/>
    <col min="12289" max="12289" width="11.42578125" style="26" bestFit="1" customWidth="1"/>
    <col min="12290" max="12291" width="12.7109375" style="26" bestFit="1" customWidth="1"/>
    <col min="12292" max="12292" width="14.140625" style="26" bestFit="1" customWidth="1"/>
    <col min="12293" max="12293" width="12.7109375" style="26" bestFit="1" customWidth="1"/>
    <col min="12294" max="12294" width="8.5703125" style="26" customWidth="1"/>
    <col min="12295" max="12298" width="16.5703125" style="26" customWidth="1"/>
    <col min="12299" max="12299" width="12.5703125" style="26" customWidth="1"/>
    <col min="12300" max="12537" width="9.140625" style="26"/>
    <col min="12538" max="12538" width="6.42578125" style="26" customWidth="1"/>
    <col min="12539" max="12539" width="10" style="26" customWidth="1"/>
    <col min="12540" max="12540" width="31.5703125" style="26" bestFit="1" customWidth="1"/>
    <col min="12541" max="12541" width="21.28515625" style="26" bestFit="1" customWidth="1"/>
    <col min="12542" max="12542" width="12.140625" style="26" bestFit="1" customWidth="1"/>
    <col min="12543" max="12543" width="14" style="26" bestFit="1" customWidth="1"/>
    <col min="12544" max="12544" width="12.7109375" style="26" bestFit="1" customWidth="1"/>
    <col min="12545" max="12545" width="11.42578125" style="26" bestFit="1" customWidth="1"/>
    <col min="12546" max="12547" width="12.7109375" style="26" bestFit="1" customWidth="1"/>
    <col min="12548" max="12548" width="14.140625" style="26" bestFit="1" customWidth="1"/>
    <col min="12549" max="12549" width="12.7109375" style="26" bestFit="1" customWidth="1"/>
    <col min="12550" max="12550" width="8.5703125" style="26" customWidth="1"/>
    <col min="12551" max="12554" width="16.5703125" style="26" customWidth="1"/>
    <col min="12555" max="12555" width="12.5703125" style="26" customWidth="1"/>
    <col min="12556" max="12793" width="9.140625" style="26"/>
    <col min="12794" max="12794" width="6.42578125" style="26" customWidth="1"/>
    <col min="12795" max="12795" width="10" style="26" customWidth="1"/>
    <col min="12796" max="12796" width="31.5703125" style="26" bestFit="1" customWidth="1"/>
    <col min="12797" max="12797" width="21.28515625" style="26" bestFit="1" customWidth="1"/>
    <col min="12798" max="12798" width="12.140625" style="26" bestFit="1" customWidth="1"/>
    <col min="12799" max="12799" width="14" style="26" bestFit="1" customWidth="1"/>
    <col min="12800" max="12800" width="12.7109375" style="26" bestFit="1" customWidth="1"/>
    <col min="12801" max="12801" width="11.42578125" style="26" bestFit="1" customWidth="1"/>
    <col min="12802" max="12803" width="12.7109375" style="26" bestFit="1" customWidth="1"/>
    <col min="12804" max="12804" width="14.140625" style="26" bestFit="1" customWidth="1"/>
    <col min="12805" max="12805" width="12.7109375" style="26" bestFit="1" customWidth="1"/>
    <col min="12806" max="12806" width="8.5703125" style="26" customWidth="1"/>
    <col min="12807" max="12810" width="16.5703125" style="26" customWidth="1"/>
    <col min="12811" max="12811" width="12.5703125" style="26" customWidth="1"/>
    <col min="12812" max="13049" width="9.140625" style="26"/>
    <col min="13050" max="13050" width="6.42578125" style="26" customWidth="1"/>
    <col min="13051" max="13051" width="10" style="26" customWidth="1"/>
    <col min="13052" max="13052" width="31.5703125" style="26" bestFit="1" customWidth="1"/>
    <col min="13053" max="13053" width="21.28515625" style="26" bestFit="1" customWidth="1"/>
    <col min="13054" max="13054" width="12.140625" style="26" bestFit="1" customWidth="1"/>
    <col min="13055" max="13055" width="14" style="26" bestFit="1" customWidth="1"/>
    <col min="13056" max="13056" width="12.7109375" style="26" bestFit="1" customWidth="1"/>
    <col min="13057" max="13057" width="11.42578125" style="26" bestFit="1" customWidth="1"/>
    <col min="13058" max="13059" width="12.7109375" style="26" bestFit="1" customWidth="1"/>
    <col min="13060" max="13060" width="14.140625" style="26" bestFit="1" customWidth="1"/>
    <col min="13061" max="13061" width="12.7109375" style="26" bestFit="1" customWidth="1"/>
    <col min="13062" max="13062" width="8.5703125" style="26" customWidth="1"/>
    <col min="13063" max="13066" width="16.5703125" style="26" customWidth="1"/>
    <col min="13067" max="13067" width="12.5703125" style="26" customWidth="1"/>
    <col min="13068" max="13305" width="9.140625" style="26"/>
    <col min="13306" max="13306" width="6.42578125" style="26" customWidth="1"/>
    <col min="13307" max="13307" width="10" style="26" customWidth="1"/>
    <col min="13308" max="13308" width="31.5703125" style="26" bestFit="1" customWidth="1"/>
    <col min="13309" max="13309" width="21.28515625" style="26" bestFit="1" customWidth="1"/>
    <col min="13310" max="13310" width="12.140625" style="26" bestFit="1" customWidth="1"/>
    <col min="13311" max="13311" width="14" style="26" bestFit="1" customWidth="1"/>
    <col min="13312" max="13312" width="12.7109375" style="26" bestFit="1" customWidth="1"/>
    <col min="13313" max="13313" width="11.42578125" style="26" bestFit="1" customWidth="1"/>
    <col min="13314" max="13315" width="12.7109375" style="26" bestFit="1" customWidth="1"/>
    <col min="13316" max="13316" width="14.140625" style="26" bestFit="1" customWidth="1"/>
    <col min="13317" max="13317" width="12.7109375" style="26" bestFit="1" customWidth="1"/>
    <col min="13318" max="13318" width="8.5703125" style="26" customWidth="1"/>
    <col min="13319" max="13322" width="16.5703125" style="26" customWidth="1"/>
    <col min="13323" max="13323" width="12.5703125" style="26" customWidth="1"/>
    <col min="13324" max="13561" width="9.140625" style="26"/>
    <col min="13562" max="13562" width="6.42578125" style="26" customWidth="1"/>
    <col min="13563" max="13563" width="10" style="26" customWidth="1"/>
    <col min="13564" max="13564" width="31.5703125" style="26" bestFit="1" customWidth="1"/>
    <col min="13565" max="13565" width="21.28515625" style="26" bestFit="1" customWidth="1"/>
    <col min="13566" max="13566" width="12.140625" style="26" bestFit="1" customWidth="1"/>
    <col min="13567" max="13567" width="14" style="26" bestFit="1" customWidth="1"/>
    <col min="13568" max="13568" width="12.7109375" style="26" bestFit="1" customWidth="1"/>
    <col min="13569" max="13569" width="11.42578125" style="26" bestFit="1" customWidth="1"/>
    <col min="13570" max="13571" width="12.7109375" style="26" bestFit="1" customWidth="1"/>
    <col min="13572" max="13572" width="14.140625" style="26" bestFit="1" customWidth="1"/>
    <col min="13573" max="13573" width="12.7109375" style="26" bestFit="1" customWidth="1"/>
    <col min="13574" max="13574" width="8.5703125" style="26" customWidth="1"/>
    <col min="13575" max="13578" width="16.5703125" style="26" customWidth="1"/>
    <col min="13579" max="13579" width="12.5703125" style="26" customWidth="1"/>
    <col min="13580" max="13817" width="9.140625" style="26"/>
    <col min="13818" max="13818" width="6.42578125" style="26" customWidth="1"/>
    <col min="13819" max="13819" width="10" style="26" customWidth="1"/>
    <col min="13820" max="13820" width="31.5703125" style="26" bestFit="1" customWidth="1"/>
    <col min="13821" max="13821" width="21.28515625" style="26" bestFit="1" customWidth="1"/>
    <col min="13822" max="13822" width="12.140625" style="26" bestFit="1" customWidth="1"/>
    <col min="13823" max="13823" width="14" style="26" bestFit="1" customWidth="1"/>
    <col min="13824" max="13824" width="12.7109375" style="26" bestFit="1" customWidth="1"/>
    <col min="13825" max="13825" width="11.42578125" style="26" bestFit="1" customWidth="1"/>
    <col min="13826" max="13827" width="12.7109375" style="26" bestFit="1" customWidth="1"/>
    <col min="13828" max="13828" width="14.140625" style="26" bestFit="1" customWidth="1"/>
    <col min="13829" max="13829" width="12.7109375" style="26" bestFit="1" customWidth="1"/>
    <col min="13830" max="13830" width="8.5703125" style="26" customWidth="1"/>
    <col min="13831" max="13834" width="16.5703125" style="26" customWidth="1"/>
    <col min="13835" max="13835" width="12.5703125" style="26" customWidth="1"/>
    <col min="13836" max="14073" width="9.140625" style="26"/>
    <col min="14074" max="14074" width="6.42578125" style="26" customWidth="1"/>
    <col min="14075" max="14075" width="10" style="26" customWidth="1"/>
    <col min="14076" max="14076" width="31.5703125" style="26" bestFit="1" customWidth="1"/>
    <col min="14077" max="14077" width="21.28515625" style="26" bestFit="1" customWidth="1"/>
    <col min="14078" max="14078" width="12.140625" style="26" bestFit="1" customWidth="1"/>
    <col min="14079" max="14079" width="14" style="26" bestFit="1" customWidth="1"/>
    <col min="14080" max="14080" width="12.7109375" style="26" bestFit="1" customWidth="1"/>
    <col min="14081" max="14081" width="11.42578125" style="26" bestFit="1" customWidth="1"/>
    <col min="14082" max="14083" width="12.7109375" style="26" bestFit="1" customWidth="1"/>
    <col min="14084" max="14084" width="14.140625" style="26" bestFit="1" customWidth="1"/>
    <col min="14085" max="14085" width="12.7109375" style="26" bestFit="1" customWidth="1"/>
    <col min="14086" max="14086" width="8.5703125" style="26" customWidth="1"/>
    <col min="14087" max="14090" width="16.5703125" style="26" customWidth="1"/>
    <col min="14091" max="14091" width="12.5703125" style="26" customWidth="1"/>
    <col min="14092" max="14329" width="9.140625" style="26"/>
    <col min="14330" max="14330" width="6.42578125" style="26" customWidth="1"/>
    <col min="14331" max="14331" width="10" style="26" customWidth="1"/>
    <col min="14332" max="14332" width="31.5703125" style="26" bestFit="1" customWidth="1"/>
    <col min="14333" max="14333" width="21.28515625" style="26" bestFit="1" customWidth="1"/>
    <col min="14334" max="14334" width="12.140625" style="26" bestFit="1" customWidth="1"/>
    <col min="14335" max="14335" width="14" style="26" bestFit="1" customWidth="1"/>
    <col min="14336" max="14336" width="12.7109375" style="26" bestFit="1" customWidth="1"/>
    <col min="14337" max="14337" width="11.42578125" style="26" bestFit="1" customWidth="1"/>
    <col min="14338" max="14339" width="12.7109375" style="26" bestFit="1" customWidth="1"/>
    <col min="14340" max="14340" width="14.140625" style="26" bestFit="1" customWidth="1"/>
    <col min="14341" max="14341" width="12.7109375" style="26" bestFit="1" customWidth="1"/>
    <col min="14342" max="14342" width="8.5703125" style="26" customWidth="1"/>
    <col min="14343" max="14346" width="16.5703125" style="26" customWidth="1"/>
    <col min="14347" max="14347" width="12.5703125" style="26" customWidth="1"/>
    <col min="14348" max="14585" width="9.140625" style="26"/>
    <col min="14586" max="14586" width="6.42578125" style="26" customWidth="1"/>
    <col min="14587" max="14587" width="10" style="26" customWidth="1"/>
    <col min="14588" max="14588" width="31.5703125" style="26" bestFit="1" customWidth="1"/>
    <col min="14589" max="14589" width="21.28515625" style="26" bestFit="1" customWidth="1"/>
    <col min="14590" max="14590" width="12.140625" style="26" bestFit="1" customWidth="1"/>
    <col min="14591" max="14591" width="14" style="26" bestFit="1" customWidth="1"/>
    <col min="14592" max="14592" width="12.7109375" style="26" bestFit="1" customWidth="1"/>
    <col min="14593" max="14593" width="11.42578125" style="26" bestFit="1" customWidth="1"/>
    <col min="14594" max="14595" width="12.7109375" style="26" bestFit="1" customWidth="1"/>
    <col min="14596" max="14596" width="14.140625" style="26" bestFit="1" customWidth="1"/>
    <col min="14597" max="14597" width="12.7109375" style="26" bestFit="1" customWidth="1"/>
    <col min="14598" max="14598" width="8.5703125" style="26" customWidth="1"/>
    <col min="14599" max="14602" width="16.5703125" style="26" customWidth="1"/>
    <col min="14603" max="14603" width="12.5703125" style="26" customWidth="1"/>
    <col min="14604" max="14841" width="9.140625" style="26"/>
    <col min="14842" max="14842" width="6.42578125" style="26" customWidth="1"/>
    <col min="14843" max="14843" width="10" style="26" customWidth="1"/>
    <col min="14844" max="14844" width="31.5703125" style="26" bestFit="1" customWidth="1"/>
    <col min="14845" max="14845" width="21.28515625" style="26" bestFit="1" customWidth="1"/>
    <col min="14846" max="14846" width="12.140625" style="26" bestFit="1" customWidth="1"/>
    <col min="14847" max="14847" width="14" style="26" bestFit="1" customWidth="1"/>
    <col min="14848" max="14848" width="12.7109375" style="26" bestFit="1" customWidth="1"/>
    <col min="14849" max="14849" width="11.42578125" style="26" bestFit="1" customWidth="1"/>
    <col min="14850" max="14851" width="12.7109375" style="26" bestFit="1" customWidth="1"/>
    <col min="14852" max="14852" width="14.140625" style="26" bestFit="1" customWidth="1"/>
    <col min="14853" max="14853" width="12.7109375" style="26" bestFit="1" customWidth="1"/>
    <col min="14854" max="14854" width="8.5703125" style="26" customWidth="1"/>
    <col min="14855" max="14858" width="16.5703125" style="26" customWidth="1"/>
    <col min="14859" max="14859" width="12.5703125" style="26" customWidth="1"/>
    <col min="14860" max="15097" width="9.140625" style="26"/>
    <col min="15098" max="15098" width="6.42578125" style="26" customWidth="1"/>
    <col min="15099" max="15099" width="10" style="26" customWidth="1"/>
    <col min="15100" max="15100" width="31.5703125" style="26" bestFit="1" customWidth="1"/>
    <col min="15101" max="15101" width="21.28515625" style="26" bestFit="1" customWidth="1"/>
    <col min="15102" max="15102" width="12.140625" style="26" bestFit="1" customWidth="1"/>
    <col min="15103" max="15103" width="14" style="26" bestFit="1" customWidth="1"/>
    <col min="15104" max="15104" width="12.7109375" style="26" bestFit="1" customWidth="1"/>
    <col min="15105" max="15105" width="11.42578125" style="26" bestFit="1" customWidth="1"/>
    <col min="15106" max="15107" width="12.7109375" style="26" bestFit="1" customWidth="1"/>
    <col min="15108" max="15108" width="14.140625" style="26" bestFit="1" customWidth="1"/>
    <col min="15109" max="15109" width="12.7109375" style="26" bestFit="1" customWidth="1"/>
    <col min="15110" max="15110" width="8.5703125" style="26" customWidth="1"/>
    <col min="15111" max="15114" width="16.5703125" style="26" customWidth="1"/>
    <col min="15115" max="15115" width="12.5703125" style="26" customWidth="1"/>
    <col min="15116" max="15353" width="9.140625" style="26"/>
    <col min="15354" max="15354" width="6.42578125" style="26" customWidth="1"/>
    <col min="15355" max="15355" width="10" style="26" customWidth="1"/>
    <col min="15356" max="15356" width="31.5703125" style="26" bestFit="1" customWidth="1"/>
    <col min="15357" max="15357" width="21.28515625" style="26" bestFit="1" customWidth="1"/>
    <col min="15358" max="15358" width="12.140625" style="26" bestFit="1" customWidth="1"/>
    <col min="15359" max="15359" width="14" style="26" bestFit="1" customWidth="1"/>
    <col min="15360" max="15360" width="12.7109375" style="26" bestFit="1" customWidth="1"/>
    <col min="15361" max="15361" width="11.42578125" style="26" bestFit="1" customWidth="1"/>
    <col min="15362" max="15363" width="12.7109375" style="26" bestFit="1" customWidth="1"/>
    <col min="15364" max="15364" width="14.140625" style="26" bestFit="1" customWidth="1"/>
    <col min="15365" max="15365" width="12.7109375" style="26" bestFit="1" customWidth="1"/>
    <col min="15366" max="15366" width="8.5703125" style="26" customWidth="1"/>
    <col min="15367" max="15370" width="16.5703125" style="26" customWidth="1"/>
    <col min="15371" max="15371" width="12.5703125" style="26" customWidth="1"/>
    <col min="15372" max="15609" width="9.140625" style="26"/>
    <col min="15610" max="15610" width="6.42578125" style="26" customWidth="1"/>
    <col min="15611" max="15611" width="10" style="26" customWidth="1"/>
    <col min="15612" max="15612" width="31.5703125" style="26" bestFit="1" customWidth="1"/>
    <col min="15613" max="15613" width="21.28515625" style="26" bestFit="1" customWidth="1"/>
    <col min="15614" max="15614" width="12.140625" style="26" bestFit="1" customWidth="1"/>
    <col min="15615" max="15615" width="14" style="26" bestFit="1" customWidth="1"/>
    <col min="15616" max="15616" width="12.7109375" style="26" bestFit="1" customWidth="1"/>
    <col min="15617" max="15617" width="11.42578125" style="26" bestFit="1" customWidth="1"/>
    <col min="15618" max="15619" width="12.7109375" style="26" bestFit="1" customWidth="1"/>
    <col min="15620" max="15620" width="14.140625" style="26" bestFit="1" customWidth="1"/>
    <col min="15621" max="15621" width="12.7109375" style="26" bestFit="1" customWidth="1"/>
    <col min="15622" max="15622" width="8.5703125" style="26" customWidth="1"/>
    <col min="15623" max="15626" width="16.5703125" style="26" customWidth="1"/>
    <col min="15627" max="15627" width="12.5703125" style="26" customWidth="1"/>
    <col min="15628" max="15865" width="9.140625" style="26"/>
    <col min="15866" max="15866" width="6.42578125" style="26" customWidth="1"/>
    <col min="15867" max="15867" width="10" style="26" customWidth="1"/>
    <col min="15868" max="15868" width="31.5703125" style="26" bestFit="1" customWidth="1"/>
    <col min="15869" max="15869" width="21.28515625" style="26" bestFit="1" customWidth="1"/>
    <col min="15870" max="15870" width="12.140625" style="26" bestFit="1" customWidth="1"/>
    <col min="15871" max="15871" width="14" style="26" bestFit="1" customWidth="1"/>
    <col min="15872" max="15872" width="12.7109375" style="26" bestFit="1" customWidth="1"/>
    <col min="15873" max="15873" width="11.42578125" style="26" bestFit="1" customWidth="1"/>
    <col min="15874" max="15875" width="12.7109375" style="26" bestFit="1" customWidth="1"/>
    <col min="15876" max="15876" width="14.140625" style="26" bestFit="1" customWidth="1"/>
    <col min="15877" max="15877" width="12.7109375" style="26" bestFit="1" customWidth="1"/>
    <col min="15878" max="15878" width="8.5703125" style="26" customWidth="1"/>
    <col min="15879" max="15882" width="16.5703125" style="26" customWidth="1"/>
    <col min="15883" max="15883" width="12.5703125" style="26" customWidth="1"/>
    <col min="15884" max="16121" width="9.140625" style="26"/>
    <col min="16122" max="16122" width="6.42578125" style="26" customWidth="1"/>
    <col min="16123" max="16123" width="10" style="26" customWidth="1"/>
    <col min="16124" max="16124" width="31.5703125" style="26" bestFit="1" customWidth="1"/>
    <col min="16125" max="16125" width="21.28515625" style="26" bestFit="1" customWidth="1"/>
    <col min="16126" max="16126" width="12.140625" style="26" bestFit="1" customWidth="1"/>
    <col min="16127" max="16127" width="14" style="26" bestFit="1" customWidth="1"/>
    <col min="16128" max="16128" width="12.7109375" style="26" bestFit="1" customWidth="1"/>
    <col min="16129" max="16129" width="11.42578125" style="26" bestFit="1" customWidth="1"/>
    <col min="16130" max="16131" width="12.7109375" style="26" bestFit="1" customWidth="1"/>
    <col min="16132" max="16132" width="14.140625" style="26" bestFit="1" customWidth="1"/>
    <col min="16133" max="16133" width="12.7109375" style="26" bestFit="1" customWidth="1"/>
    <col min="16134" max="16134" width="8.5703125" style="26" customWidth="1"/>
    <col min="16135" max="16138" width="16.5703125" style="26" customWidth="1"/>
    <col min="16139" max="16139" width="12.5703125" style="26" customWidth="1"/>
    <col min="16140" max="16384" width="9.140625" style="26"/>
  </cols>
  <sheetData>
    <row r="1" spans="1:9" x14ac:dyDescent="0.2">
      <c r="A1" s="32" t="s">
        <v>81</v>
      </c>
    </row>
    <row r="2" spans="1:9" ht="15.75" x14ac:dyDescent="0.25">
      <c r="A2" t="s">
        <v>74</v>
      </c>
      <c r="B2" s="27"/>
      <c r="E2" s="29"/>
      <c r="F2" s="30"/>
    </row>
    <row r="3" spans="1:9" ht="15.75" x14ac:dyDescent="0.25">
      <c r="A3" s="26" t="s">
        <v>123</v>
      </c>
      <c r="B3" s="27"/>
      <c r="E3" s="28"/>
      <c r="F3" s="28"/>
    </row>
    <row r="4" spans="1:9" ht="6" customHeight="1" x14ac:dyDescent="0.2">
      <c r="E4" s="28"/>
      <c r="F4" s="28"/>
    </row>
    <row r="5" spans="1:9" x14ac:dyDescent="0.2">
      <c r="E5" s="28"/>
      <c r="F5" s="28"/>
    </row>
    <row r="6" spans="1:9" ht="16.5" x14ac:dyDescent="0.25">
      <c r="B6" s="155"/>
      <c r="C6" s="155"/>
      <c r="D6" s="155"/>
      <c r="E6" s="155"/>
      <c r="F6" s="31"/>
    </row>
    <row r="7" spans="1:9" ht="15" x14ac:dyDescent="0.25">
      <c r="B7" s="156"/>
      <c r="C7" s="156"/>
      <c r="D7" s="156"/>
      <c r="E7" s="156"/>
      <c r="F7" s="28"/>
    </row>
    <row r="8" spans="1:9" x14ac:dyDescent="0.2">
      <c r="E8" s="28"/>
      <c r="F8" s="28"/>
    </row>
    <row r="9" spans="1:9" ht="13.5" thickBot="1" x14ac:dyDescent="0.25">
      <c r="F9" s="32"/>
    </row>
    <row r="10" spans="1:9" x14ac:dyDescent="0.2">
      <c r="B10" s="33"/>
      <c r="C10" s="34"/>
      <c r="D10" s="35"/>
      <c r="E10" s="36" t="s">
        <v>82</v>
      </c>
      <c r="F10" s="37"/>
      <c r="G10" s="38"/>
      <c r="H10" s="38"/>
      <c r="I10" s="38"/>
    </row>
    <row r="11" spans="1:9" x14ac:dyDescent="0.2">
      <c r="B11" s="39"/>
      <c r="C11" s="40"/>
      <c r="D11" s="41"/>
      <c r="E11" s="42" t="s">
        <v>83</v>
      </c>
      <c r="F11" s="37"/>
      <c r="G11" s="38"/>
      <c r="H11" s="38"/>
      <c r="I11" s="38"/>
    </row>
    <row r="12" spans="1:9" x14ac:dyDescent="0.2">
      <c r="B12" s="43" t="s">
        <v>84</v>
      </c>
      <c r="C12" s="40" t="s">
        <v>85</v>
      </c>
      <c r="D12" s="41" t="s">
        <v>86</v>
      </c>
      <c r="E12" s="42" t="s">
        <v>87</v>
      </c>
      <c r="F12" s="37"/>
      <c r="G12" s="38"/>
      <c r="H12" s="38"/>
      <c r="I12" s="38"/>
    </row>
    <row r="13" spans="1:9" x14ac:dyDescent="0.2">
      <c r="B13" s="43" t="s">
        <v>88</v>
      </c>
      <c r="C13" s="40"/>
      <c r="D13" s="41"/>
      <c r="E13" s="42" t="s">
        <v>89</v>
      </c>
      <c r="F13" s="37"/>
      <c r="G13" s="38"/>
      <c r="H13" s="38"/>
      <c r="I13" s="38"/>
    </row>
    <row r="14" spans="1:9" ht="13.5" thickBot="1" x14ac:dyDescent="0.25">
      <c r="B14" s="44"/>
      <c r="C14" s="45"/>
      <c r="D14" s="46"/>
      <c r="E14" s="47" t="s">
        <v>90</v>
      </c>
      <c r="F14" s="37"/>
      <c r="G14" s="38"/>
      <c r="H14" s="38"/>
      <c r="I14" s="38"/>
    </row>
    <row r="15" spans="1:9" x14ac:dyDescent="0.2">
      <c r="B15" s="48"/>
      <c r="C15" s="40"/>
      <c r="D15" s="50"/>
      <c r="E15" s="36"/>
      <c r="F15" s="37"/>
      <c r="G15" s="38"/>
      <c r="H15" s="38"/>
      <c r="I15" s="38"/>
    </row>
    <row r="16" spans="1:9" ht="14.25" x14ac:dyDescent="0.2">
      <c r="B16" s="53">
        <v>33329</v>
      </c>
      <c r="C16" s="54" t="s">
        <v>124</v>
      </c>
      <c r="D16" s="55">
        <v>2001</v>
      </c>
      <c r="E16" s="58">
        <v>19500.208855605008</v>
      </c>
      <c r="F16" s="59"/>
      <c r="G16" s="38"/>
      <c r="H16" s="38"/>
      <c r="I16" s="38"/>
    </row>
    <row r="17" spans="2:9" x14ac:dyDescent="0.2">
      <c r="B17" s="53">
        <v>33329</v>
      </c>
      <c r="C17" s="54" t="s">
        <v>91</v>
      </c>
      <c r="D17" s="55">
        <v>2001</v>
      </c>
      <c r="E17" s="56">
        <v>112110.27888532821</v>
      </c>
      <c r="F17" s="60" t="s">
        <v>75</v>
      </c>
      <c r="G17" s="38"/>
      <c r="H17" s="38"/>
      <c r="I17" s="38"/>
    </row>
    <row r="18" spans="2:9" ht="14.25" x14ac:dyDescent="0.2">
      <c r="B18" s="53"/>
      <c r="C18" s="54"/>
      <c r="D18" s="55"/>
      <c r="E18" s="58"/>
      <c r="F18" s="59"/>
      <c r="G18" s="38"/>
      <c r="H18" s="38"/>
      <c r="I18" s="38"/>
    </row>
    <row r="19" spans="2:9" x14ac:dyDescent="0.2">
      <c r="B19" s="53">
        <v>36304</v>
      </c>
      <c r="C19" s="54" t="s">
        <v>92</v>
      </c>
      <c r="D19" s="55">
        <v>2001</v>
      </c>
      <c r="E19" s="56">
        <v>1188259.932</v>
      </c>
      <c r="F19" s="60" t="s">
        <v>75</v>
      </c>
      <c r="G19" s="38"/>
      <c r="H19" s="38"/>
      <c r="I19" s="38"/>
    </row>
    <row r="20" spans="2:9" x14ac:dyDescent="0.2">
      <c r="B20" s="53"/>
      <c r="C20" s="54"/>
      <c r="D20" s="55"/>
      <c r="E20" s="56"/>
      <c r="F20" s="57"/>
      <c r="G20" s="38"/>
      <c r="H20" s="38"/>
      <c r="I20" s="38"/>
    </row>
    <row r="21" spans="2:9" x14ac:dyDescent="0.2">
      <c r="B21" s="53"/>
      <c r="C21" s="54" t="s">
        <v>93</v>
      </c>
      <c r="D21" s="62" t="s">
        <v>94</v>
      </c>
      <c r="E21" s="56">
        <v>3194700</v>
      </c>
      <c r="F21" s="60" t="s">
        <v>75</v>
      </c>
      <c r="G21" s="38"/>
      <c r="H21" s="38"/>
      <c r="I21" s="38"/>
    </row>
    <row r="22" spans="2:9" x14ac:dyDescent="0.2">
      <c r="B22" s="53"/>
      <c r="C22" s="49"/>
      <c r="D22" s="55"/>
      <c r="E22" s="63"/>
      <c r="F22" s="60"/>
      <c r="G22" s="38"/>
      <c r="H22" s="38"/>
      <c r="I22" s="38"/>
    </row>
    <row r="23" spans="2:9" ht="14.25" x14ac:dyDescent="0.2">
      <c r="B23" s="53"/>
      <c r="C23" s="54"/>
      <c r="D23" s="55"/>
      <c r="E23" s="58"/>
      <c r="F23" s="59"/>
      <c r="G23" s="38"/>
      <c r="H23" s="38"/>
      <c r="I23" s="38"/>
    </row>
    <row r="24" spans="2:9" x14ac:dyDescent="0.2">
      <c r="B24" s="53">
        <v>33512</v>
      </c>
      <c r="C24" s="54" t="s">
        <v>95</v>
      </c>
      <c r="D24" s="64" t="s">
        <v>96</v>
      </c>
      <c r="E24" s="56">
        <v>5512.1660000000002</v>
      </c>
      <c r="F24" s="60" t="s">
        <v>75</v>
      </c>
      <c r="G24" s="38"/>
      <c r="H24" s="38"/>
      <c r="I24" s="38"/>
    </row>
    <row r="25" spans="2:9" x14ac:dyDescent="0.2">
      <c r="B25" s="53">
        <v>36159</v>
      </c>
      <c r="C25" s="54" t="s">
        <v>97</v>
      </c>
      <c r="D25" s="65">
        <v>2018</v>
      </c>
      <c r="E25" s="56">
        <v>99347.293000000005</v>
      </c>
      <c r="F25" s="60" t="s">
        <v>75</v>
      </c>
      <c r="G25" s="38"/>
      <c r="H25" s="38"/>
      <c r="I25" s="38"/>
    </row>
    <row r="26" spans="2:9" x14ac:dyDescent="0.2">
      <c r="B26" s="53">
        <v>36194</v>
      </c>
      <c r="C26" s="54" t="s">
        <v>98</v>
      </c>
      <c r="D26" s="65">
        <v>2006</v>
      </c>
      <c r="E26" s="56">
        <v>1082200</v>
      </c>
      <c r="F26" s="60" t="s">
        <v>75</v>
      </c>
      <c r="G26" s="38"/>
      <c r="H26" s="38"/>
      <c r="I26" s="38"/>
    </row>
    <row r="27" spans="2:9" x14ac:dyDescent="0.2">
      <c r="B27" s="53">
        <v>36706</v>
      </c>
      <c r="C27" s="54" t="s">
        <v>99</v>
      </c>
      <c r="D27" s="65">
        <v>2020</v>
      </c>
      <c r="E27" s="56">
        <v>646.41999999999996</v>
      </c>
      <c r="F27" s="60" t="s">
        <v>75</v>
      </c>
      <c r="G27" s="38"/>
      <c r="H27" s="38"/>
      <c r="I27" s="38"/>
    </row>
    <row r="28" spans="2:9" ht="19.5" customHeight="1" x14ac:dyDescent="0.2">
      <c r="B28" s="53"/>
      <c r="C28" s="54"/>
      <c r="D28" s="55"/>
      <c r="E28" s="58"/>
      <c r="F28" s="59"/>
      <c r="G28" s="38"/>
      <c r="H28" s="38"/>
      <c r="I28" s="38"/>
    </row>
    <row r="29" spans="2:9" ht="9.75" customHeight="1" x14ac:dyDescent="0.2">
      <c r="B29" s="53"/>
      <c r="C29" s="67"/>
      <c r="D29" s="55"/>
      <c r="E29" s="58"/>
      <c r="F29" s="59"/>
      <c r="G29" s="38"/>
      <c r="H29" s="38"/>
      <c r="I29" s="38"/>
    </row>
    <row r="30" spans="2:9" ht="14.25" x14ac:dyDescent="0.2">
      <c r="B30" s="53"/>
      <c r="C30" s="54"/>
      <c r="D30" s="55"/>
      <c r="E30" s="58"/>
      <c r="F30" s="59"/>
      <c r="G30" s="38"/>
      <c r="H30" s="38"/>
      <c r="I30" s="38"/>
    </row>
    <row r="31" spans="2:9" x14ac:dyDescent="0.2">
      <c r="B31" s="53">
        <v>36448</v>
      </c>
      <c r="C31" s="54" t="s">
        <v>100</v>
      </c>
      <c r="D31" s="55">
        <v>2001</v>
      </c>
      <c r="E31" s="56">
        <v>249212.02083000002</v>
      </c>
      <c r="F31" s="66" t="s">
        <v>76</v>
      </c>
      <c r="G31" s="38"/>
      <c r="H31" s="38"/>
      <c r="I31" s="38"/>
    </row>
    <row r="32" spans="2:9" x14ac:dyDescent="0.2">
      <c r="B32" s="53">
        <v>36448</v>
      </c>
      <c r="C32" s="54" t="s">
        <v>101</v>
      </c>
      <c r="D32" s="55">
        <v>2001</v>
      </c>
      <c r="E32" s="56">
        <v>238793.09</v>
      </c>
      <c r="F32" s="66" t="s">
        <v>76</v>
      </c>
      <c r="G32" s="38"/>
      <c r="H32" s="38"/>
      <c r="I32" s="38"/>
    </row>
    <row r="33" spans="2:9" x14ac:dyDescent="0.2">
      <c r="B33" s="53">
        <v>36448</v>
      </c>
      <c r="C33" s="54" t="s">
        <v>102</v>
      </c>
      <c r="D33" s="55">
        <v>2002</v>
      </c>
      <c r="E33" s="56">
        <v>217762.34631999998</v>
      </c>
      <c r="F33" s="66" t="s">
        <v>76</v>
      </c>
      <c r="G33" s="38"/>
      <c r="H33" s="38"/>
      <c r="I33" s="38"/>
    </row>
    <row r="34" spans="2:9" x14ac:dyDescent="0.2">
      <c r="B34" s="53">
        <v>36448</v>
      </c>
      <c r="C34" s="54" t="s">
        <v>103</v>
      </c>
      <c r="D34" s="55">
        <v>2004</v>
      </c>
      <c r="E34" s="56">
        <v>176873.45402999999</v>
      </c>
      <c r="F34" s="66" t="s">
        <v>76</v>
      </c>
      <c r="G34" s="38"/>
      <c r="H34" s="38"/>
      <c r="I34" s="38"/>
    </row>
    <row r="35" spans="2:9" ht="16.5" customHeight="1" x14ac:dyDescent="0.2">
      <c r="B35" s="53"/>
      <c r="C35" s="54"/>
      <c r="D35" s="55"/>
      <c r="E35" s="58"/>
      <c r="F35" s="59"/>
      <c r="G35" s="38"/>
      <c r="H35" s="38"/>
      <c r="I35" s="38"/>
    </row>
    <row r="36" spans="2:9" ht="6.75" customHeight="1" x14ac:dyDescent="0.2">
      <c r="B36" s="53"/>
      <c r="C36" s="68"/>
      <c r="D36" s="55"/>
      <c r="E36" s="51"/>
      <c r="F36" s="52"/>
      <c r="G36" s="38"/>
      <c r="H36" s="38"/>
      <c r="I36" s="38"/>
    </row>
    <row r="37" spans="2:9" x14ac:dyDescent="0.2">
      <c r="B37" s="53">
        <v>36220</v>
      </c>
      <c r="C37" s="54" t="s">
        <v>104</v>
      </c>
      <c r="D37" s="65">
        <v>2029</v>
      </c>
      <c r="E37" s="56">
        <v>125000</v>
      </c>
      <c r="F37" s="66" t="s">
        <v>76</v>
      </c>
      <c r="G37" s="38"/>
      <c r="H37" s="38"/>
      <c r="I37" s="38"/>
    </row>
    <row r="38" spans="2:9" ht="8.4499999999999993" customHeight="1" x14ac:dyDescent="0.2">
      <c r="B38" s="53"/>
      <c r="C38" s="69"/>
      <c r="D38" s="65"/>
      <c r="E38" s="70"/>
      <c r="F38" s="71"/>
      <c r="G38" s="38"/>
      <c r="H38" s="38"/>
      <c r="I38" s="38"/>
    </row>
    <row r="39" spans="2:9" x14ac:dyDescent="0.2">
      <c r="B39" s="53">
        <v>35159</v>
      </c>
      <c r="C39" s="54" t="s">
        <v>105</v>
      </c>
      <c r="D39" s="65">
        <v>2006</v>
      </c>
      <c r="E39" s="56">
        <v>63481.986990000005</v>
      </c>
      <c r="F39" s="66" t="s">
        <v>76</v>
      </c>
      <c r="G39" s="38"/>
      <c r="H39" s="38"/>
      <c r="I39" s="38"/>
    </row>
    <row r="40" spans="2:9" x14ac:dyDescent="0.2">
      <c r="B40" s="53">
        <v>35180</v>
      </c>
      <c r="C40" s="54" t="s">
        <v>106</v>
      </c>
      <c r="D40" s="65">
        <v>2006</v>
      </c>
      <c r="E40" s="56">
        <v>63481.986990000005</v>
      </c>
      <c r="F40" s="66" t="s">
        <v>76</v>
      </c>
      <c r="G40" s="38"/>
      <c r="H40" s="38"/>
      <c r="I40" s="38"/>
    </row>
    <row r="41" spans="2:9" x14ac:dyDescent="0.2">
      <c r="B41" s="53">
        <v>35200</v>
      </c>
      <c r="C41" s="54" t="s">
        <v>106</v>
      </c>
      <c r="D41" s="65">
        <v>2006</v>
      </c>
      <c r="E41" s="56">
        <v>55546.73861</v>
      </c>
      <c r="F41" s="66" t="s">
        <v>76</v>
      </c>
      <c r="G41" s="38"/>
      <c r="H41" s="38"/>
      <c r="I41" s="38"/>
    </row>
    <row r="42" spans="2:9" x14ac:dyDescent="0.2">
      <c r="B42" s="53">
        <v>35381</v>
      </c>
      <c r="C42" s="54" t="s">
        <v>106</v>
      </c>
      <c r="D42" s="65">
        <v>2005</v>
      </c>
      <c r="E42" s="56">
        <v>396762.41866000002</v>
      </c>
      <c r="F42" s="66" t="s">
        <v>76</v>
      </c>
      <c r="G42" s="38"/>
      <c r="H42" s="38"/>
      <c r="I42" s="38"/>
    </row>
    <row r="43" spans="2:9" x14ac:dyDescent="0.2">
      <c r="B43" s="53">
        <v>35408</v>
      </c>
      <c r="C43" s="54" t="s">
        <v>106</v>
      </c>
      <c r="D43" s="65">
        <v>2002</v>
      </c>
      <c r="E43" s="56">
        <v>396762.41866000002</v>
      </c>
      <c r="F43" s="66" t="s">
        <v>76</v>
      </c>
      <c r="G43" s="38"/>
      <c r="H43" s="38"/>
      <c r="I43" s="38"/>
    </row>
    <row r="44" spans="2:9" x14ac:dyDescent="0.2">
      <c r="B44" s="53">
        <v>35577</v>
      </c>
      <c r="C44" s="54" t="s">
        <v>106</v>
      </c>
      <c r="D44" s="65">
        <v>2004</v>
      </c>
      <c r="E44" s="56">
        <v>396762.41866000002</v>
      </c>
      <c r="F44" s="66" t="s">
        <v>76</v>
      </c>
      <c r="G44" s="38"/>
      <c r="H44" s="38"/>
      <c r="I44" s="38"/>
    </row>
    <row r="45" spans="2:9" x14ac:dyDescent="0.2">
      <c r="B45" s="53">
        <v>36383</v>
      </c>
      <c r="C45" s="54" t="s">
        <v>106</v>
      </c>
      <c r="D45" s="65">
        <v>2009</v>
      </c>
      <c r="E45" s="56">
        <v>142834.47072000001</v>
      </c>
      <c r="F45" s="66" t="s">
        <v>76</v>
      </c>
      <c r="G45" s="38"/>
      <c r="H45" s="38"/>
      <c r="I45" s="38"/>
    </row>
    <row r="46" spans="2:9" x14ac:dyDescent="0.2">
      <c r="B46" s="53">
        <v>36511</v>
      </c>
      <c r="C46" s="54" t="s">
        <v>106</v>
      </c>
      <c r="D46" s="65">
        <v>2003</v>
      </c>
      <c r="E46" s="56">
        <v>158704.96747</v>
      </c>
      <c r="F46" s="66" t="s">
        <v>76</v>
      </c>
      <c r="G46" s="38"/>
      <c r="H46" s="38"/>
      <c r="I46" s="38"/>
    </row>
    <row r="47" spans="2:9" x14ac:dyDescent="0.2">
      <c r="B47" s="53">
        <v>36691</v>
      </c>
      <c r="C47" s="54" t="s">
        <v>107</v>
      </c>
      <c r="D47" s="65">
        <v>2004</v>
      </c>
      <c r="E47" s="56">
        <v>476114.90239999996</v>
      </c>
      <c r="F47" s="66" t="s">
        <v>76</v>
      </c>
      <c r="G47" s="38"/>
      <c r="H47" s="38"/>
      <c r="I47" s="38"/>
    </row>
    <row r="48" spans="2:9" x14ac:dyDescent="0.2">
      <c r="B48" s="53">
        <v>36795</v>
      </c>
      <c r="C48" s="54" t="s">
        <v>107</v>
      </c>
      <c r="D48" s="65">
        <v>2005</v>
      </c>
      <c r="E48" s="56">
        <v>488017.77495999995</v>
      </c>
      <c r="F48" s="66" t="s">
        <v>76</v>
      </c>
      <c r="G48" s="38"/>
      <c r="H48" s="38"/>
      <c r="I48" s="38"/>
    </row>
    <row r="49" spans="2:9" ht="15.75" thickBot="1" x14ac:dyDescent="0.3">
      <c r="B49" s="72"/>
      <c r="C49" s="73"/>
      <c r="D49" s="74"/>
      <c r="E49" s="75"/>
      <c r="F49" s="76"/>
      <c r="G49" s="38"/>
      <c r="H49" s="38"/>
      <c r="I49" s="38"/>
    </row>
    <row r="50" spans="2:9" ht="15" x14ac:dyDescent="0.25">
      <c r="B50" s="48"/>
      <c r="C50" s="61"/>
      <c r="D50" s="77"/>
      <c r="E50" s="78"/>
      <c r="F50" s="76"/>
      <c r="G50" s="38"/>
      <c r="H50" s="38"/>
      <c r="I50" s="38"/>
    </row>
    <row r="51" spans="2:9" x14ac:dyDescent="0.2">
      <c r="B51" s="48"/>
      <c r="C51" s="79"/>
      <c r="D51" s="80"/>
      <c r="E51" s="81"/>
      <c r="F51" s="28"/>
      <c r="G51" s="38"/>
      <c r="H51" s="38"/>
      <c r="I51" s="38"/>
    </row>
    <row r="52" spans="2:9" ht="14.25" x14ac:dyDescent="0.2">
      <c r="B52" s="48"/>
      <c r="C52" s="82"/>
      <c r="D52" s="83"/>
      <c r="E52" s="58"/>
      <c r="F52" s="28"/>
      <c r="G52" s="38"/>
      <c r="H52" s="38"/>
      <c r="I52" s="38"/>
    </row>
    <row r="53" spans="2:9" x14ac:dyDescent="0.2">
      <c r="B53" s="53">
        <v>35173</v>
      </c>
      <c r="C53" s="54" t="s">
        <v>108</v>
      </c>
      <c r="D53" s="84">
        <v>2001</v>
      </c>
      <c r="E53" s="81">
        <v>112755.98831</v>
      </c>
      <c r="F53" s="66" t="s">
        <v>76</v>
      </c>
      <c r="G53" s="38"/>
      <c r="H53" s="38"/>
      <c r="I53" s="38"/>
    </row>
    <row r="54" spans="2:9" x14ac:dyDescent="0.2">
      <c r="B54" s="53">
        <v>35507</v>
      </c>
      <c r="C54" s="54" t="s">
        <v>108</v>
      </c>
      <c r="D54" s="84">
        <v>2004</v>
      </c>
      <c r="E54" s="81">
        <v>64431.993320000001</v>
      </c>
      <c r="F54" s="66" t="s">
        <v>76</v>
      </c>
      <c r="G54" s="38"/>
      <c r="H54" s="38"/>
      <c r="I54" s="38"/>
    </row>
    <row r="55" spans="2:9" ht="14.25" x14ac:dyDescent="0.2">
      <c r="B55" s="53"/>
      <c r="C55" s="54"/>
      <c r="D55" s="84"/>
      <c r="E55" s="70"/>
      <c r="F55" s="28"/>
      <c r="G55" s="38"/>
      <c r="H55" s="38"/>
      <c r="I55" s="38"/>
    </row>
    <row r="56" spans="2:9" x14ac:dyDescent="0.2">
      <c r="B56" s="53">
        <v>35403</v>
      </c>
      <c r="C56" s="54" t="s">
        <v>109</v>
      </c>
      <c r="D56" s="84">
        <v>2003</v>
      </c>
      <c r="E56" s="81">
        <v>174165.45718</v>
      </c>
      <c r="F56" s="66" t="s">
        <v>76</v>
      </c>
      <c r="G56" s="38"/>
      <c r="H56" s="38"/>
      <c r="I56" s="38"/>
    </row>
    <row r="57" spans="2:9" ht="14.25" x14ac:dyDescent="0.2">
      <c r="B57" s="53"/>
      <c r="C57" s="54"/>
      <c r="D57" s="84"/>
      <c r="E57" s="70"/>
    </row>
    <row r="58" spans="2:9" x14ac:dyDescent="0.2">
      <c r="B58" s="53">
        <v>35017</v>
      </c>
      <c r="C58" s="54" t="s">
        <v>111</v>
      </c>
      <c r="D58" s="84">
        <v>2002</v>
      </c>
      <c r="E58" s="81">
        <v>453313.26667000004</v>
      </c>
      <c r="F58" s="66" t="s">
        <v>76</v>
      </c>
    </row>
    <row r="59" spans="2:9" x14ac:dyDescent="0.2">
      <c r="B59" s="53">
        <v>35101</v>
      </c>
      <c r="C59" s="54" t="s">
        <v>111</v>
      </c>
      <c r="D59" s="84">
        <v>2003</v>
      </c>
      <c r="E59" s="81">
        <v>453313.26667000004</v>
      </c>
      <c r="F59" s="66" t="s">
        <v>76</v>
      </c>
    </row>
    <row r="60" spans="2:9" x14ac:dyDescent="0.2">
      <c r="B60" s="53">
        <v>35165</v>
      </c>
      <c r="C60" s="54" t="s">
        <v>111</v>
      </c>
      <c r="D60" s="84">
        <v>2006</v>
      </c>
      <c r="E60" s="81">
        <v>453313.26667000004</v>
      </c>
      <c r="F60" s="66" t="s">
        <v>76</v>
      </c>
    </row>
    <row r="61" spans="2:9" x14ac:dyDescent="0.2">
      <c r="B61" s="53">
        <v>35205</v>
      </c>
      <c r="C61" s="54" t="s">
        <v>111</v>
      </c>
      <c r="D61" s="84">
        <v>2011</v>
      </c>
      <c r="E61" s="81">
        <v>453313.26667000004</v>
      </c>
      <c r="F61" s="66" t="s">
        <v>76</v>
      </c>
    </row>
    <row r="62" spans="2:9" x14ac:dyDescent="0.2">
      <c r="B62" s="53">
        <v>35327</v>
      </c>
      <c r="C62" s="54" t="s">
        <v>111</v>
      </c>
      <c r="D62" s="84">
        <v>2003</v>
      </c>
      <c r="E62" s="81">
        <v>169992.47500000001</v>
      </c>
      <c r="F62" s="66" t="s">
        <v>76</v>
      </c>
    </row>
    <row r="63" spans="2:9" x14ac:dyDescent="0.2">
      <c r="B63" s="53">
        <v>35327</v>
      </c>
      <c r="C63" s="54" t="s">
        <v>111</v>
      </c>
      <c r="D63" s="84">
        <v>2016</v>
      </c>
      <c r="E63" s="81">
        <v>169992.47500000001</v>
      </c>
      <c r="F63" s="66" t="s">
        <v>76</v>
      </c>
    </row>
    <row r="64" spans="2:9" x14ac:dyDescent="0.2">
      <c r="B64" s="53">
        <v>35382</v>
      </c>
      <c r="C64" s="54" t="s">
        <v>111</v>
      </c>
      <c r="D64" s="84">
        <v>2026</v>
      </c>
      <c r="E64" s="81">
        <v>226656.63333000001</v>
      </c>
      <c r="F64" s="66" t="s">
        <v>76</v>
      </c>
    </row>
    <row r="65" spans="2:9" x14ac:dyDescent="0.2">
      <c r="B65" s="53">
        <v>35412</v>
      </c>
      <c r="C65" s="54" t="s">
        <v>111</v>
      </c>
      <c r="D65" s="84">
        <v>2005</v>
      </c>
      <c r="E65" s="81">
        <v>453313.26667000004</v>
      </c>
      <c r="F65" s="66" t="s">
        <v>76</v>
      </c>
    </row>
    <row r="66" spans="2:9" x14ac:dyDescent="0.2">
      <c r="B66" s="53">
        <v>35507</v>
      </c>
      <c r="C66" s="54" t="s">
        <v>111</v>
      </c>
      <c r="D66" s="84">
        <v>2004</v>
      </c>
      <c r="E66" s="81">
        <v>679969.9</v>
      </c>
      <c r="F66" s="66" t="s">
        <v>76</v>
      </c>
    </row>
    <row r="67" spans="2:9" x14ac:dyDescent="0.2">
      <c r="B67" s="53">
        <v>35733</v>
      </c>
      <c r="C67" s="54" t="s">
        <v>111</v>
      </c>
      <c r="D67" s="84">
        <v>2009</v>
      </c>
      <c r="E67" s="81">
        <v>453313.26667000004</v>
      </c>
      <c r="F67" s="66" t="s">
        <v>76</v>
      </c>
    </row>
    <row r="68" spans="2:9" x14ac:dyDescent="0.2">
      <c r="B68" s="53">
        <v>36005</v>
      </c>
      <c r="C68" s="54" t="s">
        <v>111</v>
      </c>
      <c r="D68" s="84">
        <v>2005</v>
      </c>
      <c r="E68" s="81">
        <v>339984.95</v>
      </c>
      <c r="F68" s="66" t="s">
        <v>76</v>
      </c>
    </row>
    <row r="69" spans="2:9" x14ac:dyDescent="0.2">
      <c r="B69" s="53">
        <v>36118</v>
      </c>
      <c r="C69" s="54" t="s">
        <v>110</v>
      </c>
      <c r="D69" s="84">
        <v>2008</v>
      </c>
      <c r="E69" s="81">
        <v>226656.63333000001</v>
      </c>
      <c r="F69" s="66" t="s">
        <v>76</v>
      </c>
    </row>
    <row r="70" spans="2:9" ht="14.25" x14ac:dyDescent="0.2">
      <c r="B70" s="53"/>
      <c r="C70" s="54"/>
      <c r="D70" s="84"/>
      <c r="E70" s="70"/>
    </row>
    <row r="71" spans="2:9" x14ac:dyDescent="0.2">
      <c r="B71" s="53">
        <v>35573</v>
      </c>
      <c r="C71" s="54" t="s">
        <v>112</v>
      </c>
      <c r="D71" s="84">
        <v>2002</v>
      </c>
      <c r="E71" s="81">
        <v>106571.87737999999</v>
      </c>
      <c r="F71" s="66" t="s">
        <v>76</v>
      </c>
    </row>
    <row r="72" spans="2:9" ht="14.25" x14ac:dyDescent="0.2">
      <c r="B72" s="53"/>
      <c r="C72" s="54"/>
      <c r="D72" s="84"/>
      <c r="E72" s="70"/>
    </row>
    <row r="73" spans="2:9" x14ac:dyDescent="0.2">
      <c r="B73" s="53">
        <v>35830</v>
      </c>
      <c r="C73" s="54" t="s">
        <v>113</v>
      </c>
      <c r="D73" s="84">
        <v>2003</v>
      </c>
      <c r="E73" s="81">
        <v>531962.05336999998</v>
      </c>
      <c r="F73" s="66" t="s">
        <v>76</v>
      </c>
    </row>
    <row r="74" spans="2:9" x14ac:dyDescent="0.2">
      <c r="B74" s="53">
        <v>35852</v>
      </c>
      <c r="C74" s="54" t="s">
        <v>113</v>
      </c>
      <c r="D74" s="84">
        <v>2008</v>
      </c>
      <c r="E74" s="81">
        <v>679969.69747999997</v>
      </c>
      <c r="F74" s="66" t="s">
        <v>76</v>
      </c>
    </row>
    <row r="75" spans="2:9" x14ac:dyDescent="0.2">
      <c r="B75" s="53">
        <v>35888</v>
      </c>
      <c r="C75" s="54" t="s">
        <v>114</v>
      </c>
      <c r="D75" s="84">
        <v>2008</v>
      </c>
      <c r="E75" s="81">
        <v>201161.54628000001</v>
      </c>
      <c r="F75" s="66" t="s">
        <v>76</v>
      </c>
    </row>
    <row r="76" spans="2:9" x14ac:dyDescent="0.2">
      <c r="B76" s="53">
        <v>35888</v>
      </c>
      <c r="C76" s="54" t="s">
        <v>115</v>
      </c>
      <c r="D76" s="84">
        <v>2008</v>
      </c>
      <c r="E76" s="81">
        <v>202742.73061000003</v>
      </c>
      <c r="F76" s="66" t="s">
        <v>76</v>
      </c>
    </row>
    <row r="77" spans="2:9" x14ac:dyDescent="0.2">
      <c r="B77" s="53">
        <v>35906</v>
      </c>
      <c r="C77" s="54" t="s">
        <v>116</v>
      </c>
      <c r="D77" s="84">
        <v>2008</v>
      </c>
      <c r="E77" s="81">
        <v>664952.56672</v>
      </c>
      <c r="F77" s="66" t="s">
        <v>76</v>
      </c>
    </row>
    <row r="78" spans="2:9" x14ac:dyDescent="0.2">
      <c r="B78" s="53">
        <v>35943</v>
      </c>
      <c r="C78" s="54" t="s">
        <v>116</v>
      </c>
      <c r="D78" s="84">
        <v>2028</v>
      </c>
      <c r="E78" s="81">
        <v>664952.56672</v>
      </c>
      <c r="F78" s="66" t="s">
        <v>76</v>
      </c>
    </row>
    <row r="79" spans="2:9" x14ac:dyDescent="0.2">
      <c r="B79" s="53">
        <v>35982</v>
      </c>
      <c r="C79" s="54" t="s">
        <v>113</v>
      </c>
      <c r="D79" s="84">
        <v>2010</v>
      </c>
      <c r="E79" s="81">
        <v>453313.13166000001</v>
      </c>
      <c r="F79" s="66" t="s">
        <v>76</v>
      </c>
    </row>
    <row r="80" spans="2:9" x14ac:dyDescent="0.2">
      <c r="B80" s="53">
        <v>36006</v>
      </c>
      <c r="C80" s="54" t="s">
        <v>116</v>
      </c>
      <c r="D80" s="84">
        <v>2010</v>
      </c>
      <c r="E80" s="81">
        <v>443301.71114999999</v>
      </c>
      <c r="F80" s="66" t="s">
        <v>76</v>
      </c>
      <c r="G80" s="38"/>
      <c r="H80" s="38"/>
      <c r="I80" s="38"/>
    </row>
    <row r="81" spans="2:9" x14ac:dyDescent="0.2">
      <c r="B81" s="53">
        <v>36216</v>
      </c>
      <c r="C81" s="54" t="s">
        <v>116</v>
      </c>
      <c r="D81" s="84">
        <v>2002</v>
      </c>
      <c r="E81" s="81">
        <v>132990.51334</v>
      </c>
      <c r="F81" s="66" t="s">
        <v>76</v>
      </c>
      <c r="G81" s="38"/>
      <c r="H81" s="38"/>
      <c r="I81" s="38"/>
    </row>
    <row r="82" spans="2:9" x14ac:dyDescent="0.2">
      <c r="B82" s="53">
        <v>36217</v>
      </c>
      <c r="C82" s="54" t="s">
        <v>116</v>
      </c>
      <c r="D82" s="84">
        <v>2008</v>
      </c>
      <c r="E82" s="81">
        <v>310311.19780000002</v>
      </c>
      <c r="F82" s="66" t="s">
        <v>76</v>
      </c>
      <c r="G82" s="38"/>
      <c r="H82" s="38"/>
      <c r="I82" s="38"/>
    </row>
    <row r="83" spans="2:9" x14ac:dyDescent="0.2">
      <c r="B83" s="53">
        <v>36223</v>
      </c>
      <c r="C83" s="54" t="s">
        <v>113</v>
      </c>
      <c r="D83" s="84">
        <v>2004</v>
      </c>
      <c r="E83" s="81">
        <v>354641.36892000004</v>
      </c>
      <c r="F83" s="66" t="s">
        <v>76</v>
      </c>
      <c r="G83" s="38"/>
      <c r="H83" s="38"/>
      <c r="I83" s="38"/>
    </row>
    <row r="84" spans="2:9" x14ac:dyDescent="0.2">
      <c r="B84" s="53">
        <v>36256</v>
      </c>
      <c r="C84" s="54" t="s">
        <v>116</v>
      </c>
      <c r="D84" s="84">
        <v>2008</v>
      </c>
      <c r="E84" s="81">
        <v>221650.85556999999</v>
      </c>
      <c r="F84" s="66" t="s">
        <v>76</v>
      </c>
      <c r="G84" s="38"/>
      <c r="H84" s="38"/>
      <c r="I84" s="38"/>
    </row>
    <row r="85" spans="2:9" x14ac:dyDescent="0.2">
      <c r="B85" s="53">
        <v>36276</v>
      </c>
      <c r="C85" s="54" t="s">
        <v>116</v>
      </c>
      <c r="D85" s="84">
        <v>2006</v>
      </c>
      <c r="E85" s="81">
        <v>398971.54002999997</v>
      </c>
      <c r="F85" s="66" t="s">
        <v>76</v>
      </c>
      <c r="G85" s="38"/>
      <c r="H85" s="38"/>
      <c r="I85" s="38"/>
    </row>
    <row r="86" spans="2:9" x14ac:dyDescent="0.2">
      <c r="B86" s="53">
        <v>36290</v>
      </c>
      <c r="C86" s="54" t="s">
        <v>113</v>
      </c>
      <c r="D86" s="84">
        <v>2004</v>
      </c>
      <c r="E86" s="81">
        <v>354641.36892000004</v>
      </c>
      <c r="F86" s="66" t="s">
        <v>76</v>
      </c>
      <c r="G86" s="38"/>
      <c r="H86" s="38"/>
      <c r="I86" s="38"/>
    </row>
    <row r="87" spans="2:9" x14ac:dyDescent="0.2">
      <c r="B87" s="53">
        <v>36306</v>
      </c>
      <c r="C87" s="54" t="s">
        <v>116</v>
      </c>
      <c r="D87" s="84">
        <v>2009</v>
      </c>
      <c r="E87" s="81">
        <v>576292.22449000005</v>
      </c>
      <c r="F87" s="66" t="s">
        <v>76</v>
      </c>
      <c r="G87" s="38"/>
      <c r="H87" s="38"/>
      <c r="I87" s="38"/>
    </row>
    <row r="88" spans="2:9" x14ac:dyDescent="0.2">
      <c r="B88" s="53">
        <v>36321</v>
      </c>
      <c r="C88" s="54" t="s">
        <v>116</v>
      </c>
      <c r="D88" s="84">
        <v>2002</v>
      </c>
      <c r="E88" s="81">
        <v>177320.68446000002</v>
      </c>
      <c r="F88" s="66" t="s">
        <v>76</v>
      </c>
      <c r="G88" s="38"/>
      <c r="H88" s="38"/>
      <c r="I88" s="38"/>
    </row>
    <row r="89" spans="2:9" x14ac:dyDescent="0.2">
      <c r="B89" s="53">
        <v>36342</v>
      </c>
      <c r="C89" s="54" t="s">
        <v>116</v>
      </c>
      <c r="D89" s="84">
        <v>2004</v>
      </c>
      <c r="E89" s="81">
        <v>576292.22449000005</v>
      </c>
      <c r="F89" s="66" t="s">
        <v>76</v>
      </c>
      <c r="G89" s="38"/>
      <c r="H89" s="38"/>
      <c r="I89" s="38"/>
    </row>
    <row r="90" spans="2:9" x14ac:dyDescent="0.2">
      <c r="B90" s="53">
        <v>36363</v>
      </c>
      <c r="C90" s="54" t="s">
        <v>116</v>
      </c>
      <c r="D90" s="84">
        <v>2003</v>
      </c>
      <c r="E90" s="81">
        <v>88660.342230000009</v>
      </c>
      <c r="F90" s="66" t="s">
        <v>76</v>
      </c>
      <c r="G90" s="38"/>
      <c r="H90" s="38"/>
      <c r="I90" s="38"/>
    </row>
    <row r="91" spans="2:9" x14ac:dyDescent="0.2">
      <c r="B91" s="53">
        <v>36406</v>
      </c>
      <c r="C91" s="54" t="s">
        <v>116</v>
      </c>
      <c r="D91" s="84">
        <v>2001</v>
      </c>
      <c r="E91" s="81">
        <v>487631.88225999998</v>
      </c>
      <c r="F91" s="66" t="s">
        <v>76</v>
      </c>
      <c r="G91" s="38"/>
      <c r="H91" s="38"/>
      <c r="I91" s="38"/>
    </row>
    <row r="92" spans="2:9" x14ac:dyDescent="0.2">
      <c r="B92" s="53">
        <v>36447</v>
      </c>
      <c r="C92" s="54" t="s">
        <v>116</v>
      </c>
      <c r="D92" s="84">
        <v>2001</v>
      </c>
      <c r="E92" s="81">
        <v>265981.02668999997</v>
      </c>
      <c r="F92" s="66" t="s">
        <v>76</v>
      </c>
      <c r="G92" s="38"/>
      <c r="H92" s="38"/>
      <c r="I92" s="38"/>
    </row>
    <row r="93" spans="2:9" x14ac:dyDescent="0.2">
      <c r="B93" s="53">
        <v>36454</v>
      </c>
      <c r="C93" s="54" t="s">
        <v>116</v>
      </c>
      <c r="D93" s="84">
        <v>2002</v>
      </c>
      <c r="E93" s="81">
        <v>443301.71114999999</v>
      </c>
      <c r="F93" s="66" t="s">
        <v>76</v>
      </c>
      <c r="G93" s="38"/>
      <c r="H93" s="38"/>
      <c r="I93" s="38"/>
    </row>
    <row r="94" spans="2:9" x14ac:dyDescent="0.2">
      <c r="B94" s="53">
        <v>36490</v>
      </c>
      <c r="C94" s="54" t="s">
        <v>116</v>
      </c>
      <c r="D94" s="84">
        <v>2003</v>
      </c>
      <c r="E94" s="81">
        <v>221650.85556999999</v>
      </c>
      <c r="F94" s="66" t="s">
        <v>76</v>
      </c>
      <c r="G94" s="38"/>
      <c r="H94" s="38"/>
      <c r="I94" s="38"/>
    </row>
    <row r="95" spans="2:9" x14ac:dyDescent="0.2">
      <c r="B95" s="53">
        <v>36501</v>
      </c>
      <c r="C95" s="54" t="s">
        <v>113</v>
      </c>
      <c r="D95" s="84">
        <v>2004</v>
      </c>
      <c r="E95" s="81">
        <v>354641.36892000004</v>
      </c>
      <c r="F95" s="66" t="s">
        <v>76</v>
      </c>
      <c r="G95" s="38"/>
      <c r="H95" s="38"/>
      <c r="I95" s="38"/>
    </row>
    <row r="96" spans="2:9" x14ac:dyDescent="0.2">
      <c r="B96" s="53">
        <v>36516</v>
      </c>
      <c r="C96" s="54" t="s">
        <v>116</v>
      </c>
      <c r="D96" s="84">
        <v>2004</v>
      </c>
      <c r="E96" s="81">
        <v>177320.68446000002</v>
      </c>
      <c r="F96" s="66" t="s">
        <v>76</v>
      </c>
      <c r="G96" s="38"/>
      <c r="H96" s="38"/>
      <c r="I96" s="38"/>
    </row>
    <row r="97" spans="2:9" x14ac:dyDescent="0.2">
      <c r="B97" s="53">
        <v>36532</v>
      </c>
      <c r="C97" s="54" t="s">
        <v>116</v>
      </c>
      <c r="D97" s="84">
        <v>2005</v>
      </c>
      <c r="E97" s="81">
        <v>576292.22449000005</v>
      </c>
      <c r="F97" s="66" t="s">
        <v>76</v>
      </c>
      <c r="G97" s="38"/>
      <c r="H97" s="38"/>
      <c r="I97" s="38"/>
    </row>
    <row r="98" spans="2:9" x14ac:dyDescent="0.2">
      <c r="B98" s="53">
        <v>36551</v>
      </c>
      <c r="C98" s="54" t="s">
        <v>116</v>
      </c>
      <c r="D98" s="84">
        <v>2007</v>
      </c>
      <c r="E98" s="81">
        <v>664952.56672</v>
      </c>
      <c r="F98" s="66" t="s">
        <v>76</v>
      </c>
      <c r="G98" s="38"/>
      <c r="H98" s="38"/>
      <c r="I98" s="38"/>
    </row>
    <row r="99" spans="2:9" x14ac:dyDescent="0.2">
      <c r="B99" s="53">
        <v>36620</v>
      </c>
      <c r="C99" s="54" t="s">
        <v>113</v>
      </c>
      <c r="D99" s="84">
        <v>2004</v>
      </c>
      <c r="E99" s="81">
        <v>443301.71114999999</v>
      </c>
      <c r="F99" s="66" t="s">
        <v>76</v>
      </c>
      <c r="G99" s="38"/>
      <c r="H99" s="38"/>
      <c r="I99" s="38"/>
    </row>
    <row r="100" spans="2:9" x14ac:dyDescent="0.2">
      <c r="B100" s="53">
        <v>36670</v>
      </c>
      <c r="C100" s="54" t="s">
        <v>113</v>
      </c>
      <c r="D100" s="84">
        <v>2005</v>
      </c>
      <c r="E100" s="81">
        <v>664952.56672</v>
      </c>
      <c r="F100" s="66" t="s">
        <v>76</v>
      </c>
      <c r="G100" s="38"/>
      <c r="H100" s="38"/>
      <c r="I100" s="38"/>
    </row>
    <row r="101" spans="2:9" x14ac:dyDescent="0.2">
      <c r="B101" s="53">
        <v>36697</v>
      </c>
      <c r="C101" s="54" t="s">
        <v>116</v>
      </c>
      <c r="D101" s="84">
        <v>2003</v>
      </c>
      <c r="E101" s="81">
        <v>886603.42229000002</v>
      </c>
      <c r="F101" s="66" t="s">
        <v>76</v>
      </c>
      <c r="G101" s="38"/>
      <c r="H101" s="38"/>
      <c r="I101" s="38"/>
    </row>
    <row r="102" spans="2:9" x14ac:dyDescent="0.2">
      <c r="B102" s="53">
        <v>36727</v>
      </c>
      <c r="C102" s="54" t="s">
        <v>116</v>
      </c>
      <c r="D102" s="84">
        <v>2004</v>
      </c>
      <c r="E102" s="81">
        <v>886603.42229000002</v>
      </c>
      <c r="F102" s="66" t="s">
        <v>76</v>
      </c>
      <c r="G102" s="38"/>
      <c r="H102" s="38"/>
      <c r="I102" s="38"/>
    </row>
    <row r="103" spans="2:9" x14ac:dyDescent="0.2">
      <c r="B103" s="53">
        <v>36776</v>
      </c>
      <c r="C103" s="54" t="s">
        <v>116</v>
      </c>
      <c r="D103" s="84">
        <v>2007</v>
      </c>
      <c r="E103" s="81">
        <v>443301.71114999999</v>
      </c>
      <c r="F103" s="66" t="s">
        <v>76</v>
      </c>
      <c r="G103" s="38"/>
      <c r="H103" s="38"/>
      <c r="I103" s="38"/>
    </row>
    <row r="104" spans="2:9" x14ac:dyDescent="0.2">
      <c r="B104" s="53">
        <v>36944</v>
      </c>
      <c r="C104" s="54" t="s">
        <v>116</v>
      </c>
      <c r="D104" s="84">
        <v>2007</v>
      </c>
      <c r="E104" s="81">
        <v>443301.71114999999</v>
      </c>
      <c r="F104" s="66" t="s">
        <v>76</v>
      </c>
      <c r="G104" s="38"/>
      <c r="H104" s="38"/>
      <c r="I104" s="38"/>
    </row>
    <row r="105" spans="2:9" ht="14.25" x14ac:dyDescent="0.2">
      <c r="B105" s="53"/>
      <c r="C105" s="54"/>
      <c r="D105" s="84"/>
      <c r="E105" s="70"/>
      <c r="G105" s="38"/>
      <c r="H105" s="38"/>
      <c r="I105" s="38"/>
    </row>
    <row r="106" spans="2:9" x14ac:dyDescent="0.2">
      <c r="B106" s="53">
        <v>35291</v>
      </c>
      <c r="C106" s="54" t="s">
        <v>117</v>
      </c>
      <c r="D106" s="84">
        <v>2001</v>
      </c>
      <c r="E106" s="81">
        <v>142551.67497999998</v>
      </c>
      <c r="F106" s="66" t="s">
        <v>76</v>
      </c>
      <c r="G106" s="38"/>
      <c r="H106" s="38"/>
      <c r="I106" s="38"/>
    </row>
    <row r="107" spans="2:9" x14ac:dyDescent="0.2">
      <c r="B107" s="53">
        <v>35606</v>
      </c>
      <c r="C107" s="54" t="s">
        <v>118</v>
      </c>
      <c r="D107" s="84">
        <v>2007</v>
      </c>
      <c r="E107" s="81">
        <v>285103.34995999996</v>
      </c>
      <c r="F107" s="66" t="s">
        <v>76</v>
      </c>
      <c r="G107" s="38"/>
      <c r="H107" s="38"/>
      <c r="I107" s="38"/>
    </row>
    <row r="108" spans="2:9" ht="14.25" x14ac:dyDescent="0.2">
      <c r="B108" s="53"/>
      <c r="C108" s="54"/>
      <c r="D108" s="84"/>
      <c r="E108" s="70"/>
      <c r="G108" s="38"/>
      <c r="H108" s="38"/>
      <c r="I108" s="38"/>
    </row>
    <row r="109" spans="2:9" x14ac:dyDescent="0.2">
      <c r="B109" s="53">
        <v>35374</v>
      </c>
      <c r="C109" s="54" t="s">
        <v>120</v>
      </c>
      <c r="D109" s="84">
        <v>2003</v>
      </c>
      <c r="E109" s="81">
        <v>228946.22740999999</v>
      </c>
      <c r="F109" s="66" t="s">
        <v>76</v>
      </c>
      <c r="G109" s="38"/>
      <c r="H109" s="38"/>
      <c r="I109" s="38"/>
    </row>
    <row r="110" spans="2:9" x14ac:dyDescent="0.2">
      <c r="B110" s="53">
        <v>35433</v>
      </c>
      <c r="C110" s="54" t="s">
        <v>120</v>
      </c>
      <c r="D110" s="84">
        <v>2007</v>
      </c>
      <c r="E110" s="81">
        <v>274735.47289999999</v>
      </c>
      <c r="F110" s="66" t="s">
        <v>76</v>
      </c>
      <c r="G110" s="38"/>
      <c r="H110" s="38"/>
      <c r="I110" s="38"/>
    </row>
    <row r="111" spans="2:9" x14ac:dyDescent="0.2">
      <c r="B111" s="53">
        <v>35577</v>
      </c>
      <c r="C111" s="54" t="s">
        <v>120</v>
      </c>
      <c r="D111" s="84">
        <v>2004</v>
      </c>
      <c r="E111" s="81">
        <v>228946.22740999999</v>
      </c>
      <c r="F111" s="66" t="s">
        <v>76</v>
      </c>
      <c r="G111" s="38"/>
      <c r="H111" s="38"/>
      <c r="I111" s="38"/>
    </row>
    <row r="112" spans="2:9" x14ac:dyDescent="0.2">
      <c r="B112" s="53">
        <v>35653</v>
      </c>
      <c r="C112" s="54" t="s">
        <v>119</v>
      </c>
      <c r="D112" s="84">
        <v>2007</v>
      </c>
      <c r="E112" s="81">
        <v>343419.34112</v>
      </c>
      <c r="F112" s="66" t="s">
        <v>76</v>
      </c>
      <c r="G112" s="38"/>
      <c r="H112" s="38"/>
      <c r="I112" s="38"/>
    </row>
    <row r="113" spans="2:9" x14ac:dyDescent="0.2">
      <c r="B113" s="53">
        <v>35724</v>
      </c>
      <c r="C113" s="54" t="s">
        <v>119</v>
      </c>
      <c r="D113" s="84">
        <v>2004</v>
      </c>
      <c r="E113" s="81">
        <v>343419.34112</v>
      </c>
      <c r="F113" s="66" t="s">
        <v>76</v>
      </c>
      <c r="G113" s="38"/>
      <c r="H113" s="38"/>
      <c r="I113" s="38"/>
    </row>
    <row r="114" spans="2:9" x14ac:dyDescent="0.2">
      <c r="B114" s="53">
        <v>35727</v>
      </c>
      <c r="C114" s="54" t="s">
        <v>120</v>
      </c>
      <c r="D114" s="84">
        <v>2004</v>
      </c>
      <c r="E114" s="81">
        <v>171709.67056</v>
      </c>
      <c r="F114" s="66" t="s">
        <v>76</v>
      </c>
      <c r="G114" s="38"/>
      <c r="H114" s="38"/>
      <c r="I114" s="38"/>
    </row>
    <row r="115" spans="2:9" x14ac:dyDescent="0.2">
      <c r="B115" s="53">
        <v>35866</v>
      </c>
      <c r="C115" s="54" t="s">
        <v>120</v>
      </c>
      <c r="D115" s="84">
        <v>2009</v>
      </c>
      <c r="E115" s="81">
        <v>343419.34112</v>
      </c>
      <c r="F115" s="66" t="s">
        <v>76</v>
      </c>
      <c r="G115" s="38"/>
      <c r="H115" s="38"/>
      <c r="I115" s="38"/>
    </row>
    <row r="116" spans="2:9" x14ac:dyDescent="0.2">
      <c r="B116" s="53">
        <v>35984</v>
      </c>
      <c r="C116" s="54" t="s">
        <v>120</v>
      </c>
      <c r="D116" s="84">
        <v>2005</v>
      </c>
      <c r="E116" s="81">
        <v>457892.45483</v>
      </c>
      <c r="F116" s="66" t="s">
        <v>76</v>
      </c>
      <c r="G116" s="38"/>
      <c r="H116" s="38"/>
      <c r="I116" s="38"/>
    </row>
    <row r="117" spans="2:9" x14ac:dyDescent="0.2">
      <c r="B117" s="53"/>
      <c r="C117" s="54"/>
      <c r="D117" s="84"/>
      <c r="E117" s="81"/>
      <c r="G117" s="38"/>
      <c r="H117" s="38"/>
      <c r="I117" s="38"/>
    </row>
    <row r="118" spans="2:9" x14ac:dyDescent="0.2">
      <c r="B118" s="53">
        <v>32217</v>
      </c>
      <c r="C118" s="54" t="s">
        <v>121</v>
      </c>
      <c r="D118" s="84">
        <v>2013</v>
      </c>
      <c r="E118" s="81">
        <v>3522.6779999999999</v>
      </c>
      <c r="F118" s="66" t="s">
        <v>76</v>
      </c>
      <c r="G118" s="38"/>
      <c r="H118" s="38"/>
      <c r="I118" s="38"/>
    </row>
    <row r="119" spans="2:9" x14ac:dyDescent="0.2">
      <c r="B119" s="53">
        <v>34059</v>
      </c>
      <c r="C119" s="54" t="s">
        <v>122</v>
      </c>
      <c r="D119" s="84">
        <v>2008</v>
      </c>
      <c r="E119" s="81">
        <v>54705</v>
      </c>
      <c r="F119" s="66" t="s">
        <v>76</v>
      </c>
      <c r="G119" s="38"/>
      <c r="H119" s="38"/>
      <c r="I119" s="38"/>
    </row>
    <row r="120" spans="2:9" ht="15" thickBot="1" x14ac:dyDescent="0.25">
      <c r="B120" s="72"/>
      <c r="C120" s="85"/>
      <c r="D120" s="86"/>
      <c r="E120" s="87"/>
      <c r="G120" s="38"/>
      <c r="H120" s="38"/>
      <c r="I120" s="38"/>
    </row>
    <row r="121" spans="2:9" x14ac:dyDescent="0.2">
      <c r="C121" s="38"/>
      <c r="D121" s="88"/>
      <c r="E121" s="28"/>
      <c r="G121" s="38"/>
      <c r="H121" s="38"/>
      <c r="I121" s="38"/>
    </row>
    <row r="122" spans="2:9" x14ac:dyDescent="0.2">
      <c r="B122" s="157" t="s">
        <v>271</v>
      </c>
      <c r="C122" s="157"/>
      <c r="D122" s="89"/>
      <c r="E122" s="28">
        <f>SUM(E15:E120)</f>
        <v>31211781.245570935</v>
      </c>
      <c r="G122" s="38"/>
      <c r="H122" s="38"/>
      <c r="I122" s="38"/>
    </row>
    <row r="123" spans="2:9" x14ac:dyDescent="0.2">
      <c r="D123" s="89"/>
      <c r="E123" s="28"/>
      <c r="G123" s="38"/>
      <c r="H123" s="38"/>
      <c r="I123" s="38"/>
    </row>
    <row r="124" spans="2:9" x14ac:dyDescent="0.2">
      <c r="G124" s="38"/>
      <c r="H124" s="38"/>
      <c r="I124" s="38"/>
    </row>
    <row r="125" spans="2:9" ht="15" x14ac:dyDescent="0.25">
      <c r="B125" s="157" t="s">
        <v>272</v>
      </c>
      <c r="C125" s="157"/>
      <c r="E125" s="91">
        <v>58359039.597970001</v>
      </c>
      <c r="G125" s="38"/>
      <c r="H125" s="38"/>
      <c r="I125" s="38"/>
    </row>
    <row r="126" spans="2:9" x14ac:dyDescent="0.2">
      <c r="B126" s="26" t="s">
        <v>125</v>
      </c>
      <c r="E126" s="92">
        <f>E125+E122</f>
        <v>89570820.843540937</v>
      </c>
      <c r="G126" s="38"/>
      <c r="H126" s="38"/>
      <c r="I126" s="38"/>
    </row>
    <row r="127" spans="2:9" x14ac:dyDescent="0.2">
      <c r="G127" s="38"/>
      <c r="H127" s="38"/>
      <c r="I127" s="38"/>
    </row>
    <row r="128" spans="2:9" x14ac:dyDescent="0.2">
      <c r="B128" s="26" t="s">
        <v>126</v>
      </c>
      <c r="G128" s="38"/>
      <c r="H128" s="38"/>
      <c r="I128" s="38"/>
    </row>
    <row r="129" spans="7:9" x14ac:dyDescent="0.2">
      <c r="G129" s="38"/>
      <c r="H129" s="38"/>
      <c r="I129" s="38"/>
    </row>
    <row r="130" spans="7:9" x14ac:dyDescent="0.2">
      <c r="G130" s="38"/>
      <c r="H130" s="38"/>
      <c r="I130" s="38"/>
    </row>
    <row r="131" spans="7:9" x14ac:dyDescent="0.2">
      <c r="G131" s="38"/>
      <c r="H131" s="38"/>
      <c r="I131" s="38"/>
    </row>
    <row r="132" spans="7:9" x14ac:dyDescent="0.2">
      <c r="G132" s="38"/>
      <c r="H132" s="38"/>
      <c r="I132" s="38"/>
    </row>
    <row r="133" spans="7:9" x14ac:dyDescent="0.2">
      <c r="G133" s="38"/>
      <c r="H133" s="38"/>
      <c r="I133" s="38"/>
    </row>
    <row r="134" spans="7:9" x14ac:dyDescent="0.2">
      <c r="G134" s="38"/>
      <c r="H134" s="38"/>
      <c r="I134" s="38"/>
    </row>
    <row r="135" spans="7:9" x14ac:dyDescent="0.2">
      <c r="G135" s="38"/>
      <c r="H135" s="38"/>
      <c r="I135" s="38"/>
    </row>
  </sheetData>
  <mergeCells count="4">
    <mergeCell ref="B6:E6"/>
    <mergeCell ref="B7:E7"/>
    <mergeCell ref="B122:C122"/>
    <mergeCell ref="B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9"/>
  <sheetViews>
    <sheetView topLeftCell="A135" workbookViewId="0">
      <selection activeCell="B143" sqref="B143:C149"/>
    </sheetView>
  </sheetViews>
  <sheetFormatPr baseColWidth="10" defaultColWidth="11.42578125" defaultRowHeight="15" x14ac:dyDescent="0.25"/>
  <cols>
    <col min="2" max="2" width="13.140625" customWidth="1"/>
    <col min="3" max="3" width="61.28515625" bestFit="1" customWidth="1"/>
    <col min="4" max="4" width="19.7109375" bestFit="1" customWidth="1"/>
    <col min="5" max="5" width="13.5703125" bestFit="1" customWidth="1"/>
    <col min="7" max="7" width="13.140625" customWidth="1"/>
  </cols>
  <sheetData>
    <row r="1" spans="2:7" ht="15.75" thickBot="1" x14ac:dyDescent="0.3"/>
    <row r="2" spans="2:7" x14ac:dyDescent="0.25">
      <c r="B2" s="158" t="s">
        <v>218</v>
      </c>
      <c r="C2" s="159"/>
      <c r="D2" s="159"/>
      <c r="E2" s="159"/>
      <c r="F2" s="159"/>
      <c r="G2" s="160"/>
    </row>
    <row r="3" spans="2:7" x14ac:dyDescent="0.25">
      <c r="B3" s="99" t="s">
        <v>217</v>
      </c>
      <c r="C3" s="96"/>
      <c r="D3" s="96"/>
      <c r="E3" s="96"/>
      <c r="F3" s="96"/>
      <c r="G3" s="98"/>
    </row>
    <row r="4" spans="2:7" x14ac:dyDescent="0.25">
      <c r="B4" s="95"/>
      <c r="C4" s="96"/>
      <c r="D4" s="96"/>
      <c r="E4" s="96"/>
      <c r="F4" s="97" t="s">
        <v>82</v>
      </c>
      <c r="G4" s="98"/>
    </row>
    <row r="5" spans="2:7" x14ac:dyDescent="0.25">
      <c r="B5" s="95"/>
      <c r="C5" s="96"/>
      <c r="D5" s="96"/>
      <c r="E5" s="96"/>
      <c r="F5" s="97" t="s">
        <v>83</v>
      </c>
      <c r="G5" s="98"/>
    </row>
    <row r="6" spans="2:7" x14ac:dyDescent="0.25">
      <c r="B6" s="99" t="s">
        <v>84</v>
      </c>
      <c r="C6" s="97" t="s">
        <v>85</v>
      </c>
      <c r="D6" s="97" t="s">
        <v>129</v>
      </c>
      <c r="E6" s="97" t="s">
        <v>86</v>
      </c>
      <c r="F6" s="97" t="s">
        <v>87</v>
      </c>
      <c r="G6" s="100" t="s">
        <v>219</v>
      </c>
    </row>
    <row r="7" spans="2:7" x14ac:dyDescent="0.25">
      <c r="B7" s="99" t="s">
        <v>88</v>
      </c>
      <c r="C7" s="96"/>
      <c r="D7" s="96"/>
      <c r="E7" s="96"/>
      <c r="F7" s="97" t="s">
        <v>89</v>
      </c>
      <c r="G7" s="98"/>
    </row>
    <row r="8" spans="2:7" x14ac:dyDescent="0.25">
      <c r="B8" s="95"/>
      <c r="C8" s="96"/>
      <c r="D8" s="96"/>
      <c r="E8" s="96"/>
      <c r="F8" s="97" t="s">
        <v>90</v>
      </c>
      <c r="G8" s="98"/>
    </row>
    <row r="9" spans="2:7" x14ac:dyDescent="0.25">
      <c r="B9" s="95"/>
      <c r="C9" s="96"/>
      <c r="D9" s="96"/>
      <c r="E9" s="96"/>
      <c r="F9" s="96"/>
      <c r="G9" s="98"/>
    </row>
    <row r="10" spans="2:7" x14ac:dyDescent="0.25">
      <c r="B10" s="101">
        <v>32217</v>
      </c>
      <c r="C10" s="96" t="s">
        <v>121</v>
      </c>
      <c r="D10" s="96" t="s">
        <v>215</v>
      </c>
      <c r="E10" s="96">
        <v>2013</v>
      </c>
      <c r="F10" s="102">
        <v>3523</v>
      </c>
      <c r="G10" s="98" t="s">
        <v>76</v>
      </c>
    </row>
    <row r="11" spans="2:7" x14ac:dyDescent="0.25">
      <c r="B11" s="101">
        <v>33329</v>
      </c>
      <c r="C11" s="96" t="s">
        <v>124</v>
      </c>
      <c r="D11" s="96" t="s">
        <v>130</v>
      </c>
      <c r="E11" s="96">
        <v>2001</v>
      </c>
      <c r="F11" s="102">
        <v>19500.208855605008</v>
      </c>
      <c r="G11" s="98" t="s">
        <v>75</v>
      </c>
    </row>
    <row r="12" spans="2:7" x14ac:dyDescent="0.25">
      <c r="B12" s="101">
        <v>33329</v>
      </c>
      <c r="C12" s="96" t="s">
        <v>132</v>
      </c>
      <c r="D12" s="96" t="s">
        <v>130</v>
      </c>
      <c r="E12" s="96">
        <v>2007</v>
      </c>
      <c r="F12" s="102">
        <v>1912750.9268900719</v>
      </c>
      <c r="G12" s="98" t="s">
        <v>75</v>
      </c>
    </row>
    <row r="13" spans="2:7" x14ac:dyDescent="0.25">
      <c r="B13" s="101">
        <v>33329</v>
      </c>
      <c r="C13" s="96" t="s">
        <v>91</v>
      </c>
      <c r="D13" s="96" t="s">
        <v>140</v>
      </c>
      <c r="E13" s="96">
        <v>2001</v>
      </c>
      <c r="F13" s="102">
        <v>112110</v>
      </c>
      <c r="G13" s="98" t="s">
        <v>75</v>
      </c>
    </row>
    <row r="14" spans="2:7" x14ac:dyDescent="0.25">
      <c r="B14" s="101">
        <v>33329</v>
      </c>
      <c r="C14" s="96" t="s">
        <v>142</v>
      </c>
      <c r="D14" s="96" t="s">
        <v>140</v>
      </c>
      <c r="E14" s="96">
        <v>2007</v>
      </c>
      <c r="F14" s="102">
        <v>786547</v>
      </c>
      <c r="G14" s="98" t="s">
        <v>75</v>
      </c>
    </row>
    <row r="15" spans="2:7" x14ac:dyDescent="0.25">
      <c r="B15" s="101">
        <v>33512</v>
      </c>
      <c r="C15" s="96" t="s">
        <v>95</v>
      </c>
      <c r="D15" s="96" t="s">
        <v>140</v>
      </c>
      <c r="E15" s="96" t="s">
        <v>96</v>
      </c>
      <c r="F15" s="102">
        <v>5512</v>
      </c>
      <c r="G15" s="98" t="s">
        <v>75</v>
      </c>
    </row>
    <row r="16" spans="2:7" x14ac:dyDescent="0.25">
      <c r="B16" s="101">
        <v>33848</v>
      </c>
      <c r="C16" s="96" t="s">
        <v>131</v>
      </c>
      <c r="D16" s="96" t="s">
        <v>130</v>
      </c>
      <c r="E16" s="96">
        <v>2002</v>
      </c>
      <c r="F16" s="102">
        <v>187928.00838106679</v>
      </c>
      <c r="G16" s="98" t="s">
        <v>75</v>
      </c>
    </row>
    <row r="17" spans="2:7" x14ac:dyDescent="0.25">
      <c r="B17" s="101">
        <v>33848</v>
      </c>
      <c r="C17" s="96" t="s">
        <v>141</v>
      </c>
      <c r="D17" s="96" t="s">
        <v>140</v>
      </c>
      <c r="E17" s="96">
        <v>2002</v>
      </c>
      <c r="F17" s="102">
        <v>1190284</v>
      </c>
      <c r="G17" s="98" t="s">
        <v>75</v>
      </c>
    </row>
    <row r="18" spans="2:7" x14ac:dyDescent="0.25">
      <c r="B18" s="101">
        <v>33862</v>
      </c>
      <c r="C18" s="96" t="s">
        <v>139</v>
      </c>
      <c r="D18" s="96" t="s">
        <v>140</v>
      </c>
      <c r="E18" s="96">
        <v>2002</v>
      </c>
      <c r="F18" s="102">
        <v>430841</v>
      </c>
      <c r="G18" s="98" t="s">
        <v>75</v>
      </c>
    </row>
    <row r="19" spans="2:7" x14ac:dyDescent="0.25">
      <c r="B19" s="101">
        <v>33940</v>
      </c>
      <c r="C19" s="96" t="s">
        <v>145</v>
      </c>
      <c r="D19" s="96" t="s">
        <v>140</v>
      </c>
      <c r="E19" s="96">
        <v>2008</v>
      </c>
      <c r="F19" s="102">
        <v>49390</v>
      </c>
      <c r="G19" s="98" t="s">
        <v>75</v>
      </c>
    </row>
    <row r="20" spans="2:7" x14ac:dyDescent="0.25">
      <c r="B20" s="101">
        <v>34059</v>
      </c>
      <c r="C20" s="96" t="s">
        <v>163</v>
      </c>
      <c r="D20" s="96" t="s">
        <v>164</v>
      </c>
      <c r="E20" s="96">
        <v>2023</v>
      </c>
      <c r="F20" s="102">
        <v>4692340</v>
      </c>
      <c r="G20" s="98" t="s">
        <v>76</v>
      </c>
    </row>
    <row r="21" spans="2:7" x14ac:dyDescent="0.25">
      <c r="B21" s="101">
        <v>34059</v>
      </c>
      <c r="C21" s="96" t="s">
        <v>165</v>
      </c>
      <c r="D21" s="96" t="s">
        <v>166</v>
      </c>
      <c r="E21" s="96">
        <v>2023</v>
      </c>
      <c r="F21" s="102">
        <v>128945</v>
      </c>
      <c r="G21" s="98" t="s">
        <v>76</v>
      </c>
    </row>
    <row r="22" spans="2:7" x14ac:dyDescent="0.25">
      <c r="B22" s="101">
        <v>34059</v>
      </c>
      <c r="C22" s="96" t="s">
        <v>167</v>
      </c>
      <c r="D22" s="96" t="s">
        <v>168</v>
      </c>
      <c r="E22" s="96">
        <v>2023</v>
      </c>
      <c r="F22" s="102">
        <v>1455618</v>
      </c>
      <c r="G22" s="98" t="s">
        <v>76</v>
      </c>
    </row>
    <row r="23" spans="2:7" x14ac:dyDescent="0.25">
      <c r="B23" s="101">
        <v>34059</v>
      </c>
      <c r="C23" s="96" t="s">
        <v>169</v>
      </c>
      <c r="D23" s="96" t="s">
        <v>168</v>
      </c>
      <c r="E23" s="96">
        <v>2023</v>
      </c>
      <c r="F23" s="102">
        <v>127803</v>
      </c>
      <c r="G23" s="98" t="s">
        <v>76</v>
      </c>
    </row>
    <row r="24" spans="2:7" x14ac:dyDescent="0.25">
      <c r="B24" s="101">
        <v>34059</v>
      </c>
      <c r="C24" s="96" t="s">
        <v>170</v>
      </c>
      <c r="D24" s="96" t="s">
        <v>168</v>
      </c>
      <c r="E24" s="96">
        <v>2005</v>
      </c>
      <c r="F24" s="102">
        <v>3572452</v>
      </c>
      <c r="G24" s="98" t="s">
        <v>76</v>
      </c>
    </row>
    <row r="25" spans="2:7" x14ac:dyDescent="0.25">
      <c r="B25" s="101">
        <v>34059</v>
      </c>
      <c r="C25" s="96" t="s">
        <v>122</v>
      </c>
      <c r="D25" s="96" t="s">
        <v>216</v>
      </c>
      <c r="E25" s="96">
        <v>2008</v>
      </c>
      <c r="F25" s="102">
        <v>54705</v>
      </c>
      <c r="G25" s="98" t="s">
        <v>76</v>
      </c>
    </row>
    <row r="26" spans="2:7" x14ac:dyDescent="0.25">
      <c r="B26" s="101">
        <v>34323</v>
      </c>
      <c r="C26" s="96" t="s">
        <v>171</v>
      </c>
      <c r="D26" s="103">
        <v>83.75</v>
      </c>
      <c r="E26" s="96">
        <v>2003</v>
      </c>
      <c r="F26" s="102">
        <v>2024207</v>
      </c>
      <c r="G26" s="98" t="s">
        <v>76</v>
      </c>
    </row>
    <row r="27" spans="2:7" x14ac:dyDescent="0.25">
      <c r="B27" s="101">
        <v>34696</v>
      </c>
      <c r="C27" s="96" t="s">
        <v>133</v>
      </c>
      <c r="D27" s="96" t="s">
        <v>130</v>
      </c>
      <c r="E27" s="96">
        <v>2010</v>
      </c>
      <c r="F27" s="102">
        <v>5196.8041505352003</v>
      </c>
      <c r="G27" s="98" t="s">
        <v>75</v>
      </c>
    </row>
    <row r="28" spans="2:7" x14ac:dyDescent="0.25">
      <c r="B28" s="101">
        <v>34696</v>
      </c>
      <c r="C28" s="96" t="s">
        <v>143</v>
      </c>
      <c r="D28" s="96" t="s">
        <v>140</v>
      </c>
      <c r="E28" s="96">
        <v>2010</v>
      </c>
      <c r="F28" s="102">
        <v>1186575</v>
      </c>
      <c r="G28" s="98" t="s">
        <v>75</v>
      </c>
    </row>
    <row r="29" spans="2:7" x14ac:dyDescent="0.25">
      <c r="B29" s="101">
        <v>35017</v>
      </c>
      <c r="C29" s="96" t="s">
        <v>111</v>
      </c>
      <c r="D29" s="96" t="s">
        <v>161</v>
      </c>
      <c r="E29" s="96">
        <v>2002</v>
      </c>
      <c r="F29" s="102">
        <v>453313</v>
      </c>
      <c r="G29" s="98" t="s">
        <v>76</v>
      </c>
    </row>
    <row r="30" spans="2:7" x14ac:dyDescent="0.25">
      <c r="B30" s="101">
        <v>35101</v>
      </c>
      <c r="C30" s="96" t="s">
        <v>111</v>
      </c>
      <c r="D30" s="96" t="s">
        <v>177</v>
      </c>
      <c r="E30" s="96">
        <v>2003</v>
      </c>
      <c r="F30" s="102">
        <v>453313</v>
      </c>
      <c r="G30" s="98" t="s">
        <v>76</v>
      </c>
    </row>
    <row r="31" spans="2:7" x14ac:dyDescent="0.25">
      <c r="B31" s="101">
        <v>35159</v>
      </c>
      <c r="C31" s="96" t="s">
        <v>105</v>
      </c>
      <c r="D31" s="96" t="s">
        <v>182</v>
      </c>
      <c r="E31" s="96">
        <v>2006</v>
      </c>
      <c r="F31" s="102">
        <v>63482</v>
      </c>
      <c r="G31" s="98" t="s">
        <v>76</v>
      </c>
    </row>
    <row r="32" spans="2:7" x14ac:dyDescent="0.25">
      <c r="B32" s="101">
        <v>35165</v>
      </c>
      <c r="C32" s="96" t="s">
        <v>111</v>
      </c>
      <c r="D32" s="96" t="s">
        <v>149</v>
      </c>
      <c r="E32" s="96">
        <v>2006</v>
      </c>
      <c r="F32" s="102">
        <v>453313</v>
      </c>
      <c r="G32" s="98" t="s">
        <v>76</v>
      </c>
    </row>
    <row r="33" spans="2:7" x14ac:dyDescent="0.25">
      <c r="B33" s="101">
        <v>35173</v>
      </c>
      <c r="C33" s="96" t="s">
        <v>108</v>
      </c>
      <c r="D33" s="96" t="s">
        <v>189</v>
      </c>
      <c r="E33" s="96">
        <v>2001</v>
      </c>
      <c r="F33" s="102">
        <v>112756</v>
      </c>
      <c r="G33" s="98" t="s">
        <v>76</v>
      </c>
    </row>
    <row r="34" spans="2:7" x14ac:dyDescent="0.25">
      <c r="B34" s="101">
        <v>35180</v>
      </c>
      <c r="C34" s="96" t="s">
        <v>106</v>
      </c>
      <c r="D34" s="96" t="s">
        <v>182</v>
      </c>
      <c r="E34" s="96">
        <v>2006</v>
      </c>
      <c r="F34" s="102">
        <v>63482</v>
      </c>
      <c r="G34" s="98" t="s">
        <v>76</v>
      </c>
    </row>
    <row r="35" spans="2:7" x14ac:dyDescent="0.25">
      <c r="B35" s="101">
        <v>35200</v>
      </c>
      <c r="C35" s="96" t="s">
        <v>106</v>
      </c>
      <c r="D35" s="96" t="s">
        <v>182</v>
      </c>
      <c r="E35" s="96">
        <v>2006</v>
      </c>
      <c r="F35" s="102">
        <v>55547</v>
      </c>
      <c r="G35" s="98" t="s">
        <v>76</v>
      </c>
    </row>
    <row r="36" spans="2:7" x14ac:dyDescent="0.25">
      <c r="B36" s="101">
        <v>35205</v>
      </c>
      <c r="C36" s="96" t="s">
        <v>111</v>
      </c>
      <c r="D36" s="96" t="s">
        <v>137</v>
      </c>
      <c r="E36" s="96">
        <v>2011</v>
      </c>
      <c r="F36" s="102">
        <v>453313</v>
      </c>
      <c r="G36" s="98" t="s">
        <v>76</v>
      </c>
    </row>
    <row r="37" spans="2:7" x14ac:dyDescent="0.25">
      <c r="B37" s="101">
        <v>35291</v>
      </c>
      <c r="C37" s="96" t="s">
        <v>117</v>
      </c>
      <c r="D37" s="96" t="s">
        <v>208</v>
      </c>
      <c r="E37" s="96">
        <v>2001</v>
      </c>
      <c r="F37" s="102">
        <v>142552</v>
      </c>
      <c r="G37" s="98" t="s">
        <v>76</v>
      </c>
    </row>
    <row r="38" spans="2:7" x14ac:dyDescent="0.25">
      <c r="B38" s="101">
        <v>35327</v>
      </c>
      <c r="C38" s="96" t="s">
        <v>111</v>
      </c>
      <c r="D38" s="96" t="s">
        <v>189</v>
      </c>
      <c r="E38" s="96">
        <v>2003</v>
      </c>
      <c r="F38" s="102">
        <v>169992</v>
      </c>
      <c r="G38" s="98" t="s">
        <v>76</v>
      </c>
    </row>
    <row r="39" spans="2:7" x14ac:dyDescent="0.25">
      <c r="B39" s="101">
        <v>35327</v>
      </c>
      <c r="C39" s="96" t="s">
        <v>111</v>
      </c>
      <c r="D39" s="96" t="s">
        <v>178</v>
      </c>
      <c r="E39" s="96">
        <v>2016</v>
      </c>
      <c r="F39" s="102">
        <v>169992</v>
      </c>
      <c r="G39" s="98" t="s">
        <v>76</v>
      </c>
    </row>
    <row r="40" spans="2:7" x14ac:dyDescent="0.25">
      <c r="B40" s="101">
        <v>35347</v>
      </c>
      <c r="C40" s="96" t="s">
        <v>171</v>
      </c>
      <c r="D40" s="96" t="s">
        <v>172</v>
      </c>
      <c r="E40" s="96">
        <v>2006</v>
      </c>
      <c r="F40" s="102">
        <v>1290325</v>
      </c>
      <c r="G40" s="98" t="s">
        <v>76</v>
      </c>
    </row>
    <row r="41" spans="2:7" x14ac:dyDescent="0.25">
      <c r="B41" s="101">
        <v>35374</v>
      </c>
      <c r="C41" s="96" t="s">
        <v>120</v>
      </c>
      <c r="D41" s="96" t="s">
        <v>172</v>
      </c>
      <c r="E41" s="96">
        <v>2003</v>
      </c>
      <c r="F41" s="102">
        <v>228946</v>
      </c>
      <c r="G41" s="98" t="s">
        <v>76</v>
      </c>
    </row>
    <row r="42" spans="2:7" x14ac:dyDescent="0.25">
      <c r="B42" s="101">
        <v>35381</v>
      </c>
      <c r="C42" s="96" t="s">
        <v>106</v>
      </c>
      <c r="D42" s="96" t="s">
        <v>183</v>
      </c>
      <c r="E42" s="96">
        <v>2005</v>
      </c>
      <c r="F42" s="102">
        <v>396762</v>
      </c>
      <c r="G42" s="98" t="s">
        <v>76</v>
      </c>
    </row>
    <row r="43" spans="2:7" x14ac:dyDescent="0.25">
      <c r="B43" s="101">
        <v>35382</v>
      </c>
      <c r="C43" s="96" t="s">
        <v>111</v>
      </c>
      <c r="D43" s="96" t="s">
        <v>137</v>
      </c>
      <c r="E43" s="96">
        <v>2026</v>
      </c>
      <c r="F43" s="102">
        <v>226657</v>
      </c>
      <c r="G43" s="98" t="s">
        <v>76</v>
      </c>
    </row>
    <row r="44" spans="2:7" x14ac:dyDescent="0.25">
      <c r="B44" s="101">
        <v>35403</v>
      </c>
      <c r="C44" s="96" t="s">
        <v>109</v>
      </c>
      <c r="D44" s="96" t="s">
        <v>190</v>
      </c>
      <c r="E44" s="96">
        <v>2003</v>
      </c>
      <c r="F44" s="102">
        <v>174165</v>
      </c>
      <c r="G44" s="98" t="s">
        <v>76</v>
      </c>
    </row>
    <row r="45" spans="2:7" x14ac:dyDescent="0.25">
      <c r="B45" s="101">
        <v>35408</v>
      </c>
      <c r="C45" s="96" t="s">
        <v>106</v>
      </c>
      <c r="D45" s="96" t="s">
        <v>184</v>
      </c>
      <c r="E45" s="96">
        <v>2002</v>
      </c>
      <c r="F45" s="102">
        <v>396762</v>
      </c>
      <c r="G45" s="98" t="s">
        <v>76</v>
      </c>
    </row>
    <row r="46" spans="2:7" x14ac:dyDescent="0.25">
      <c r="B46" s="101">
        <v>35412</v>
      </c>
      <c r="C46" s="96" t="s">
        <v>111</v>
      </c>
      <c r="D46" s="96" t="s">
        <v>191</v>
      </c>
      <c r="E46" s="96">
        <v>2005</v>
      </c>
      <c r="F46" s="102">
        <v>453313</v>
      </c>
      <c r="G46" s="98" t="s">
        <v>76</v>
      </c>
    </row>
    <row r="47" spans="2:7" x14ac:dyDescent="0.25">
      <c r="B47" s="101">
        <v>35433</v>
      </c>
      <c r="C47" s="96" t="s">
        <v>120</v>
      </c>
      <c r="D47" s="96" t="s">
        <v>207</v>
      </c>
      <c r="E47" s="96">
        <v>2007</v>
      </c>
      <c r="F47" s="102">
        <v>274735</v>
      </c>
      <c r="G47" s="98" t="s">
        <v>76</v>
      </c>
    </row>
    <row r="48" spans="2:7" x14ac:dyDescent="0.25">
      <c r="B48" s="101">
        <v>35460</v>
      </c>
      <c r="C48" s="96" t="s">
        <v>171</v>
      </c>
      <c r="D48" s="103">
        <v>0.11375</v>
      </c>
      <c r="E48" s="96">
        <v>2017</v>
      </c>
      <c r="F48" s="102">
        <v>4575000</v>
      </c>
      <c r="G48" s="98" t="s">
        <v>76</v>
      </c>
    </row>
    <row r="49" spans="2:7" x14ac:dyDescent="0.25">
      <c r="B49" s="101">
        <v>35473</v>
      </c>
      <c r="C49" s="96" t="s">
        <v>136</v>
      </c>
      <c r="D49" s="96" t="s">
        <v>137</v>
      </c>
      <c r="E49" s="96">
        <v>2007</v>
      </c>
      <c r="F49" s="102">
        <v>403640</v>
      </c>
      <c r="G49" s="98" t="s">
        <v>76</v>
      </c>
    </row>
    <row r="50" spans="2:7" x14ac:dyDescent="0.25">
      <c r="B50" s="101">
        <v>35507</v>
      </c>
      <c r="C50" s="96" t="s">
        <v>108</v>
      </c>
      <c r="D50" s="96" t="s">
        <v>190</v>
      </c>
      <c r="E50" s="96">
        <v>2004</v>
      </c>
      <c r="F50" s="102">
        <v>64432</v>
      </c>
      <c r="G50" s="98" t="s">
        <v>76</v>
      </c>
    </row>
    <row r="51" spans="2:7" x14ac:dyDescent="0.25">
      <c r="B51" s="101">
        <v>35507</v>
      </c>
      <c r="C51" s="96" t="s">
        <v>111</v>
      </c>
      <c r="D51" s="96" t="s">
        <v>190</v>
      </c>
      <c r="E51" s="96">
        <v>2004</v>
      </c>
      <c r="F51" s="102">
        <v>679970</v>
      </c>
      <c r="G51" s="98" t="s">
        <v>76</v>
      </c>
    </row>
    <row r="52" spans="2:7" x14ac:dyDescent="0.25">
      <c r="B52" s="101">
        <v>35559</v>
      </c>
      <c r="C52" s="96" t="s">
        <v>146</v>
      </c>
      <c r="D52" s="96" t="s">
        <v>138</v>
      </c>
      <c r="E52" s="96">
        <v>2002</v>
      </c>
      <c r="F52" s="102">
        <v>2324876</v>
      </c>
      <c r="G52" s="98" t="s">
        <v>75</v>
      </c>
    </row>
    <row r="53" spans="2:7" x14ac:dyDescent="0.25">
      <c r="B53" s="101">
        <v>35573</v>
      </c>
      <c r="C53" s="96" t="s">
        <v>112</v>
      </c>
      <c r="D53" s="96" t="s">
        <v>194</v>
      </c>
      <c r="E53" s="96">
        <v>2002</v>
      </c>
      <c r="F53" s="102">
        <v>106572</v>
      </c>
      <c r="G53" s="98" t="s">
        <v>76</v>
      </c>
    </row>
    <row r="54" spans="2:7" x14ac:dyDescent="0.25">
      <c r="B54" s="101">
        <v>35577</v>
      </c>
      <c r="C54" s="96" t="s">
        <v>106</v>
      </c>
      <c r="D54" s="96" t="s">
        <v>185</v>
      </c>
      <c r="E54" s="96">
        <v>2004</v>
      </c>
      <c r="F54" s="102">
        <v>396762</v>
      </c>
      <c r="G54" s="98" t="s">
        <v>76</v>
      </c>
    </row>
    <row r="55" spans="2:7" x14ac:dyDescent="0.25">
      <c r="B55" s="101">
        <v>35577</v>
      </c>
      <c r="C55" s="96" t="s">
        <v>120</v>
      </c>
      <c r="D55" s="96" t="s">
        <v>209</v>
      </c>
      <c r="E55" s="96">
        <v>2004</v>
      </c>
      <c r="F55" s="102">
        <v>228946</v>
      </c>
      <c r="G55" s="98" t="s">
        <v>76</v>
      </c>
    </row>
    <row r="56" spans="2:7" x14ac:dyDescent="0.25">
      <c r="B56" s="101">
        <v>35606</v>
      </c>
      <c r="C56" s="96" t="s">
        <v>118</v>
      </c>
      <c r="D56" s="96" t="s">
        <v>207</v>
      </c>
      <c r="E56" s="96">
        <v>2007</v>
      </c>
      <c r="F56" s="102">
        <v>285103</v>
      </c>
      <c r="G56" s="98" t="s">
        <v>76</v>
      </c>
    </row>
    <row r="57" spans="2:7" x14ac:dyDescent="0.25">
      <c r="B57" s="101">
        <v>35621</v>
      </c>
      <c r="C57" s="96" t="s">
        <v>136</v>
      </c>
      <c r="D57" s="96" t="s">
        <v>138</v>
      </c>
      <c r="E57" s="96">
        <v>2002</v>
      </c>
      <c r="F57" s="102">
        <v>270100</v>
      </c>
      <c r="G57" s="98" t="s">
        <v>76</v>
      </c>
    </row>
    <row r="58" spans="2:7" x14ac:dyDescent="0.25">
      <c r="B58" s="101">
        <v>35653</v>
      </c>
      <c r="C58" s="96" t="s">
        <v>119</v>
      </c>
      <c r="D58" s="96" t="s">
        <v>210</v>
      </c>
      <c r="E58" s="96">
        <v>2007</v>
      </c>
      <c r="F58" s="102">
        <v>343419</v>
      </c>
      <c r="G58" s="98" t="s">
        <v>76</v>
      </c>
    </row>
    <row r="59" spans="2:7" x14ac:dyDescent="0.25">
      <c r="B59" s="101">
        <v>35692</v>
      </c>
      <c r="C59" s="96" t="s">
        <v>171</v>
      </c>
      <c r="D59" s="96" t="s">
        <v>173</v>
      </c>
      <c r="E59" s="96">
        <v>2027</v>
      </c>
      <c r="F59" s="102">
        <v>3535086</v>
      </c>
      <c r="G59" s="98" t="s">
        <v>76</v>
      </c>
    </row>
    <row r="60" spans="2:7" x14ac:dyDescent="0.25">
      <c r="B60" s="101">
        <v>35724</v>
      </c>
      <c r="C60" s="96" t="s">
        <v>119</v>
      </c>
      <c r="D60" s="96" t="s">
        <v>211</v>
      </c>
      <c r="E60" s="96">
        <v>2004</v>
      </c>
      <c r="F60" s="102">
        <v>343419</v>
      </c>
      <c r="G60" s="98" t="s">
        <v>76</v>
      </c>
    </row>
    <row r="61" spans="2:7" x14ac:dyDescent="0.25">
      <c r="B61" s="101">
        <v>35727</v>
      </c>
      <c r="C61" s="96" t="s">
        <v>120</v>
      </c>
      <c r="D61" s="96" t="s">
        <v>212</v>
      </c>
      <c r="E61" s="96">
        <v>2004</v>
      </c>
      <c r="F61" s="102">
        <v>171710</v>
      </c>
      <c r="G61" s="98" t="s">
        <v>76</v>
      </c>
    </row>
    <row r="62" spans="2:7" x14ac:dyDescent="0.25">
      <c r="B62" s="101">
        <v>35733</v>
      </c>
      <c r="C62" s="96" t="s">
        <v>111</v>
      </c>
      <c r="D62" s="96" t="s">
        <v>192</v>
      </c>
      <c r="E62" s="96">
        <v>2009</v>
      </c>
      <c r="F62" s="102">
        <v>453313</v>
      </c>
      <c r="G62" s="98" t="s">
        <v>76</v>
      </c>
    </row>
    <row r="63" spans="2:7" x14ac:dyDescent="0.25">
      <c r="B63" s="101">
        <v>35780</v>
      </c>
      <c r="C63" s="96" t="s">
        <v>104</v>
      </c>
      <c r="D63" s="96" t="s">
        <v>179</v>
      </c>
      <c r="E63" s="96">
        <v>2002</v>
      </c>
      <c r="F63" s="102">
        <v>153242</v>
      </c>
      <c r="G63" s="98" t="s">
        <v>76</v>
      </c>
    </row>
    <row r="64" spans="2:7" x14ac:dyDescent="0.25">
      <c r="B64" s="101">
        <v>35830</v>
      </c>
      <c r="C64" s="96" t="s">
        <v>113</v>
      </c>
      <c r="D64" s="96" t="s">
        <v>138</v>
      </c>
      <c r="E64" s="96">
        <v>2003</v>
      </c>
      <c r="F64" s="102">
        <v>531962</v>
      </c>
      <c r="G64" s="98" t="s">
        <v>76</v>
      </c>
    </row>
    <row r="65" spans="2:7" x14ac:dyDescent="0.25">
      <c r="B65" s="101">
        <v>35852</v>
      </c>
      <c r="C65" s="96" t="s">
        <v>113</v>
      </c>
      <c r="D65" s="96" t="s">
        <v>195</v>
      </c>
      <c r="E65" s="96">
        <v>2008</v>
      </c>
      <c r="F65" s="102">
        <v>679970</v>
      </c>
      <c r="G65" s="98" t="s">
        <v>76</v>
      </c>
    </row>
    <row r="66" spans="2:7" x14ac:dyDescent="0.25">
      <c r="B66" s="101">
        <v>35866</v>
      </c>
      <c r="C66" s="96" t="s">
        <v>120</v>
      </c>
      <c r="D66" s="96" t="s">
        <v>213</v>
      </c>
      <c r="E66" s="96">
        <v>2009</v>
      </c>
      <c r="F66" s="102">
        <v>343419</v>
      </c>
      <c r="G66" s="98" t="s">
        <v>76</v>
      </c>
    </row>
    <row r="67" spans="2:7" x14ac:dyDescent="0.25">
      <c r="B67" s="101">
        <v>35888</v>
      </c>
      <c r="C67" s="96" t="s">
        <v>114</v>
      </c>
      <c r="D67" s="96" t="s">
        <v>196</v>
      </c>
      <c r="E67" s="96">
        <v>2008</v>
      </c>
      <c r="F67" s="102">
        <v>201162</v>
      </c>
      <c r="G67" s="98" t="s">
        <v>76</v>
      </c>
    </row>
    <row r="68" spans="2:7" x14ac:dyDescent="0.25">
      <c r="B68" s="101">
        <v>35888</v>
      </c>
      <c r="C68" s="96" t="s">
        <v>115</v>
      </c>
      <c r="D68" s="96" t="s">
        <v>196</v>
      </c>
      <c r="E68" s="96">
        <v>2008</v>
      </c>
      <c r="F68" s="102">
        <v>202743</v>
      </c>
      <c r="G68" s="98" t="s">
        <v>76</v>
      </c>
    </row>
    <row r="69" spans="2:7" x14ac:dyDescent="0.25">
      <c r="B69" s="101">
        <v>35898</v>
      </c>
      <c r="C69" s="96" t="s">
        <v>180</v>
      </c>
      <c r="D69" s="96" t="s">
        <v>38</v>
      </c>
      <c r="E69" s="96">
        <v>2005</v>
      </c>
      <c r="F69" s="102">
        <v>1000000</v>
      </c>
      <c r="G69" s="98" t="s">
        <v>76</v>
      </c>
    </row>
    <row r="70" spans="2:7" x14ac:dyDescent="0.25">
      <c r="B70" s="101">
        <v>35906</v>
      </c>
      <c r="C70" s="96" t="s">
        <v>116</v>
      </c>
      <c r="D70" s="103">
        <v>8.1250000000000003E-2</v>
      </c>
      <c r="E70" s="96">
        <v>2008</v>
      </c>
      <c r="F70" s="102">
        <v>664953</v>
      </c>
      <c r="G70" s="98" t="s">
        <v>76</v>
      </c>
    </row>
    <row r="71" spans="2:7" x14ac:dyDescent="0.25">
      <c r="B71" s="101">
        <v>35943</v>
      </c>
      <c r="C71" s="96" t="s">
        <v>116</v>
      </c>
      <c r="D71" s="96" t="s">
        <v>197</v>
      </c>
      <c r="E71" s="96">
        <v>2028</v>
      </c>
      <c r="F71" s="102">
        <v>664953</v>
      </c>
      <c r="G71" s="98" t="s">
        <v>76</v>
      </c>
    </row>
    <row r="72" spans="2:7" x14ac:dyDescent="0.25">
      <c r="B72" s="101">
        <v>35982</v>
      </c>
      <c r="C72" s="96" t="s">
        <v>113</v>
      </c>
      <c r="D72" s="96" t="s">
        <v>198</v>
      </c>
      <c r="E72" s="96">
        <v>2010</v>
      </c>
      <c r="F72" s="102">
        <v>453313</v>
      </c>
      <c r="G72" s="98" t="s">
        <v>76</v>
      </c>
    </row>
    <row r="73" spans="2:7" x14ac:dyDescent="0.25">
      <c r="B73" s="101">
        <v>35984</v>
      </c>
      <c r="C73" s="96" t="s">
        <v>120</v>
      </c>
      <c r="D73" s="96" t="s">
        <v>214</v>
      </c>
      <c r="E73" s="96">
        <v>2005</v>
      </c>
      <c r="F73" s="102">
        <v>457892</v>
      </c>
      <c r="G73" s="98" t="s">
        <v>76</v>
      </c>
    </row>
    <row r="74" spans="2:7" x14ac:dyDescent="0.25">
      <c r="B74" s="101">
        <v>35997</v>
      </c>
      <c r="C74" s="96" t="s">
        <v>92</v>
      </c>
      <c r="D74" s="96" t="s">
        <v>147</v>
      </c>
      <c r="E74" s="96">
        <v>2003</v>
      </c>
      <c r="F74" s="102">
        <v>749285</v>
      </c>
      <c r="G74" s="98" t="s">
        <v>75</v>
      </c>
    </row>
    <row r="75" spans="2:7" x14ac:dyDescent="0.25">
      <c r="B75" s="101">
        <v>36005</v>
      </c>
      <c r="C75" s="96" t="s">
        <v>111</v>
      </c>
      <c r="D75" s="103">
        <v>7.8750000000000001E-2</v>
      </c>
      <c r="E75" s="96">
        <v>2005</v>
      </c>
      <c r="F75" s="102">
        <v>339985</v>
      </c>
      <c r="G75" s="98" t="s">
        <v>76</v>
      </c>
    </row>
    <row r="76" spans="2:7" x14ac:dyDescent="0.25">
      <c r="B76" s="101">
        <v>36006</v>
      </c>
      <c r="C76" s="96" t="s">
        <v>116</v>
      </c>
      <c r="D76" s="96" t="s">
        <v>191</v>
      </c>
      <c r="E76" s="96">
        <v>2010</v>
      </c>
      <c r="F76" s="102">
        <v>443302</v>
      </c>
      <c r="G76" s="98" t="s">
        <v>76</v>
      </c>
    </row>
    <row r="77" spans="2:7" x14ac:dyDescent="0.25">
      <c r="B77" s="101">
        <v>36057</v>
      </c>
      <c r="C77" s="96" t="s">
        <v>92</v>
      </c>
      <c r="D77" s="103">
        <v>9.9375000000000005E-2</v>
      </c>
      <c r="E77" s="96">
        <v>2027</v>
      </c>
      <c r="F77" s="102">
        <v>1112396</v>
      </c>
      <c r="G77" s="98" t="s">
        <v>75</v>
      </c>
    </row>
    <row r="78" spans="2:7" x14ac:dyDescent="0.25">
      <c r="B78" s="101">
        <v>36118</v>
      </c>
      <c r="C78" s="96" t="s">
        <v>110</v>
      </c>
      <c r="D78" s="96" t="s">
        <v>193</v>
      </c>
      <c r="E78" s="96">
        <v>2008</v>
      </c>
      <c r="F78" s="102">
        <v>226657</v>
      </c>
      <c r="G78" s="98" t="s">
        <v>76</v>
      </c>
    </row>
    <row r="79" spans="2:7" x14ac:dyDescent="0.25">
      <c r="B79" s="101">
        <v>36133</v>
      </c>
      <c r="C79" s="96" t="s">
        <v>171</v>
      </c>
      <c r="D79" s="96" t="s">
        <v>172</v>
      </c>
      <c r="E79" s="96">
        <v>2005</v>
      </c>
      <c r="F79" s="102">
        <v>908182</v>
      </c>
      <c r="G79" s="98" t="s">
        <v>76</v>
      </c>
    </row>
    <row r="80" spans="2:7" x14ac:dyDescent="0.25">
      <c r="B80" s="101">
        <v>36159</v>
      </c>
      <c r="C80" s="96" t="s">
        <v>97</v>
      </c>
      <c r="D80" s="96" t="s">
        <v>161</v>
      </c>
      <c r="E80" s="96">
        <v>2018</v>
      </c>
      <c r="F80" s="102">
        <v>99347</v>
      </c>
      <c r="G80" s="98" t="s">
        <v>75</v>
      </c>
    </row>
    <row r="81" spans="2:7" x14ac:dyDescent="0.25">
      <c r="B81" s="101">
        <v>36175</v>
      </c>
      <c r="C81" s="96" t="s">
        <v>134</v>
      </c>
      <c r="D81" s="96" t="s">
        <v>130</v>
      </c>
      <c r="E81" s="96">
        <v>2007</v>
      </c>
      <c r="F81" s="102">
        <v>441594.91100000002</v>
      </c>
      <c r="G81" s="98" t="s">
        <v>75</v>
      </c>
    </row>
    <row r="82" spans="2:7" x14ac:dyDescent="0.25">
      <c r="B82" s="101">
        <v>36175</v>
      </c>
      <c r="C82" s="96" t="s">
        <v>144</v>
      </c>
      <c r="D82" s="96" t="s">
        <v>140</v>
      </c>
      <c r="E82" s="96">
        <v>2007</v>
      </c>
      <c r="F82" s="102">
        <v>689032</v>
      </c>
      <c r="G82" s="98" t="s">
        <v>75</v>
      </c>
    </row>
    <row r="83" spans="2:7" x14ac:dyDescent="0.25">
      <c r="B83" s="101">
        <v>36194</v>
      </c>
      <c r="C83" s="96" t="s">
        <v>98</v>
      </c>
      <c r="D83" s="96" t="s">
        <v>162</v>
      </c>
      <c r="E83" s="96">
        <v>2006</v>
      </c>
      <c r="F83" s="102">
        <v>1082200</v>
      </c>
      <c r="G83" s="98" t="s">
        <v>75</v>
      </c>
    </row>
    <row r="84" spans="2:7" x14ac:dyDescent="0.25">
      <c r="B84" s="101">
        <v>36216</v>
      </c>
      <c r="C84" s="96" t="s">
        <v>171</v>
      </c>
      <c r="D84" s="103">
        <v>0.12125</v>
      </c>
      <c r="E84" s="96">
        <v>2019</v>
      </c>
      <c r="F84" s="102">
        <v>1433497</v>
      </c>
      <c r="G84" s="98" t="s">
        <v>76</v>
      </c>
    </row>
    <row r="85" spans="2:7" x14ac:dyDescent="0.25">
      <c r="B85" s="101">
        <v>36216</v>
      </c>
      <c r="C85" s="96" t="s">
        <v>116</v>
      </c>
      <c r="D85" s="96" t="s">
        <v>192</v>
      </c>
      <c r="E85" s="96">
        <v>2002</v>
      </c>
      <c r="F85" s="102">
        <v>132991</v>
      </c>
      <c r="G85" s="98" t="s">
        <v>76</v>
      </c>
    </row>
    <row r="86" spans="2:7" x14ac:dyDescent="0.25">
      <c r="B86" s="101">
        <v>36217</v>
      </c>
      <c r="C86" s="96" t="s">
        <v>116</v>
      </c>
      <c r="D86" s="96" t="s">
        <v>199</v>
      </c>
      <c r="E86" s="96">
        <v>2008</v>
      </c>
      <c r="F86" s="102">
        <v>310311</v>
      </c>
      <c r="G86" s="98" t="s">
        <v>76</v>
      </c>
    </row>
    <row r="87" spans="2:7" x14ac:dyDescent="0.25">
      <c r="B87" s="101">
        <v>36220</v>
      </c>
      <c r="C87" s="96" t="s">
        <v>104</v>
      </c>
      <c r="D87" s="103">
        <v>8.8749999999999996E-2</v>
      </c>
      <c r="E87" s="96">
        <v>2029</v>
      </c>
      <c r="F87" s="102">
        <v>125000</v>
      </c>
      <c r="G87" s="98" t="s">
        <v>76</v>
      </c>
    </row>
    <row r="88" spans="2:7" x14ac:dyDescent="0.25">
      <c r="B88" s="101">
        <v>36223</v>
      </c>
      <c r="C88" s="96" t="s">
        <v>113</v>
      </c>
      <c r="D88" s="96" t="s">
        <v>148</v>
      </c>
      <c r="E88" s="96">
        <v>2004</v>
      </c>
      <c r="F88" s="102">
        <v>354641</v>
      </c>
      <c r="G88" s="98" t="s">
        <v>76</v>
      </c>
    </row>
    <row r="89" spans="2:7" x14ac:dyDescent="0.25">
      <c r="B89" s="101">
        <v>36256</v>
      </c>
      <c r="C89" s="96" t="s">
        <v>180</v>
      </c>
      <c r="D89" s="96" t="s">
        <v>181</v>
      </c>
      <c r="E89" s="96">
        <v>2004</v>
      </c>
      <c r="F89" s="102">
        <v>300000</v>
      </c>
      <c r="G89" s="98" t="s">
        <v>76</v>
      </c>
    </row>
    <row r="90" spans="2:7" x14ac:dyDescent="0.25">
      <c r="B90" s="101">
        <v>36256</v>
      </c>
      <c r="C90" s="96" t="s">
        <v>116</v>
      </c>
      <c r="D90" s="96" t="s">
        <v>200</v>
      </c>
      <c r="E90" s="96">
        <v>2008</v>
      </c>
      <c r="F90" s="102">
        <v>221651</v>
      </c>
      <c r="G90" s="98" t="s">
        <v>76</v>
      </c>
    </row>
    <row r="91" spans="2:7" x14ac:dyDescent="0.25">
      <c r="B91" s="101">
        <v>36257</v>
      </c>
      <c r="C91" s="96" t="s">
        <v>171</v>
      </c>
      <c r="D91" s="96" t="s">
        <v>137</v>
      </c>
      <c r="E91" s="96">
        <v>2009</v>
      </c>
      <c r="F91" s="102">
        <v>1750000</v>
      </c>
      <c r="G91" s="98" t="s">
        <v>76</v>
      </c>
    </row>
    <row r="92" spans="2:7" x14ac:dyDescent="0.25">
      <c r="B92" s="101">
        <v>36276</v>
      </c>
      <c r="C92" s="96" t="s">
        <v>116</v>
      </c>
      <c r="D92" s="96" t="s">
        <v>189</v>
      </c>
      <c r="E92" s="96">
        <v>2006</v>
      </c>
      <c r="F92" s="102">
        <v>398972</v>
      </c>
      <c r="G92" s="98" t="s">
        <v>76</v>
      </c>
    </row>
    <row r="93" spans="2:7" x14ac:dyDescent="0.25">
      <c r="B93" s="101">
        <v>36290</v>
      </c>
      <c r="C93" s="96" t="s">
        <v>113</v>
      </c>
      <c r="D93" s="96" t="s">
        <v>201</v>
      </c>
      <c r="E93" s="96">
        <v>2004</v>
      </c>
      <c r="F93" s="102">
        <v>354641</v>
      </c>
      <c r="G93" s="98" t="s">
        <v>76</v>
      </c>
    </row>
    <row r="94" spans="2:7" x14ac:dyDescent="0.25">
      <c r="B94" s="101">
        <v>36304</v>
      </c>
      <c r="C94" s="96" t="s">
        <v>92</v>
      </c>
      <c r="D94" s="96" t="s">
        <v>148</v>
      </c>
      <c r="E94" s="96">
        <v>2001</v>
      </c>
      <c r="F94" s="102">
        <v>1188260</v>
      </c>
      <c r="G94" s="98" t="s">
        <v>75</v>
      </c>
    </row>
    <row r="95" spans="2:7" x14ac:dyDescent="0.25">
      <c r="B95" s="101">
        <v>36304</v>
      </c>
      <c r="C95" s="96" t="s">
        <v>92</v>
      </c>
      <c r="D95" s="96" t="s">
        <v>149</v>
      </c>
      <c r="E95" s="96">
        <v>2004</v>
      </c>
      <c r="F95" s="102">
        <v>2315881</v>
      </c>
      <c r="G95" s="98" t="s">
        <v>75</v>
      </c>
    </row>
    <row r="96" spans="2:7" x14ac:dyDescent="0.25">
      <c r="B96" s="101">
        <v>36306</v>
      </c>
      <c r="C96" s="96" t="s">
        <v>116</v>
      </c>
      <c r="D96" s="96" t="s">
        <v>189</v>
      </c>
      <c r="E96" s="96">
        <v>2009</v>
      </c>
      <c r="F96" s="102">
        <v>576292</v>
      </c>
      <c r="G96" s="98" t="s">
        <v>76</v>
      </c>
    </row>
    <row r="97" spans="2:7" x14ac:dyDescent="0.25">
      <c r="B97" s="101">
        <v>36321</v>
      </c>
      <c r="C97" s="96" t="s">
        <v>116</v>
      </c>
      <c r="D97" s="103">
        <v>7.1249999999999994E-2</v>
      </c>
      <c r="E97" s="96">
        <v>2002</v>
      </c>
      <c r="F97" s="102">
        <v>177321</v>
      </c>
      <c r="G97" s="98" t="s">
        <v>76</v>
      </c>
    </row>
    <row r="98" spans="2:7" x14ac:dyDescent="0.25">
      <c r="B98" s="101">
        <v>36342</v>
      </c>
      <c r="C98" s="96" t="s">
        <v>116</v>
      </c>
      <c r="D98" s="96" t="s">
        <v>202</v>
      </c>
      <c r="E98" s="96">
        <v>2004</v>
      </c>
      <c r="F98" s="102">
        <v>576292</v>
      </c>
      <c r="G98" s="98" t="s">
        <v>76</v>
      </c>
    </row>
    <row r="99" spans="2:7" x14ac:dyDescent="0.25">
      <c r="B99" s="101">
        <v>36355</v>
      </c>
      <c r="C99" s="96" t="s">
        <v>150</v>
      </c>
      <c r="D99" s="96" t="s">
        <v>151</v>
      </c>
      <c r="E99" s="96">
        <v>2001</v>
      </c>
      <c r="F99" s="102">
        <v>73800</v>
      </c>
      <c r="G99" s="98" t="s">
        <v>75</v>
      </c>
    </row>
    <row r="100" spans="2:7" x14ac:dyDescent="0.25">
      <c r="B100" s="101">
        <v>36355</v>
      </c>
      <c r="C100" s="96" t="s">
        <v>150</v>
      </c>
      <c r="D100" s="96" t="s">
        <v>152</v>
      </c>
      <c r="E100" s="96">
        <v>2001</v>
      </c>
      <c r="F100" s="102">
        <v>341180</v>
      </c>
      <c r="G100" s="98" t="s">
        <v>75</v>
      </c>
    </row>
    <row r="101" spans="2:7" x14ac:dyDescent="0.25">
      <c r="B101" s="101">
        <v>36363</v>
      </c>
      <c r="C101" s="96" t="s">
        <v>116</v>
      </c>
      <c r="D101" s="96" t="s">
        <v>203</v>
      </c>
      <c r="E101" s="96">
        <v>2003</v>
      </c>
      <c r="F101" s="102">
        <v>88660</v>
      </c>
      <c r="G101" s="98" t="s">
        <v>76</v>
      </c>
    </row>
    <row r="102" spans="2:7" x14ac:dyDescent="0.25">
      <c r="B102" s="101">
        <v>36383</v>
      </c>
      <c r="C102" s="96" t="s">
        <v>106</v>
      </c>
      <c r="D102" s="96" t="s">
        <v>186</v>
      </c>
      <c r="E102" s="96">
        <v>2009</v>
      </c>
      <c r="F102" s="102">
        <v>142834</v>
      </c>
      <c r="G102" s="98" t="s">
        <v>76</v>
      </c>
    </row>
    <row r="103" spans="2:7" x14ac:dyDescent="0.25">
      <c r="B103" s="101">
        <v>36406</v>
      </c>
      <c r="C103" s="96" t="s">
        <v>116</v>
      </c>
      <c r="D103" s="96" t="s">
        <v>202</v>
      </c>
      <c r="E103" s="96">
        <v>2001</v>
      </c>
      <c r="F103" s="102">
        <v>487632</v>
      </c>
      <c r="G103" s="98" t="s">
        <v>76</v>
      </c>
    </row>
    <row r="104" spans="2:7" x14ac:dyDescent="0.25">
      <c r="B104" s="101">
        <v>36447</v>
      </c>
      <c r="C104" s="96" t="s">
        <v>116</v>
      </c>
      <c r="D104" s="96" t="s">
        <v>204</v>
      </c>
      <c r="E104" s="96">
        <v>2001</v>
      </c>
      <c r="F104" s="102">
        <v>265981</v>
      </c>
      <c r="G104" s="98" t="s">
        <v>76</v>
      </c>
    </row>
    <row r="105" spans="2:7" x14ac:dyDescent="0.25">
      <c r="B105" s="101">
        <v>36448</v>
      </c>
      <c r="C105" s="96" t="s">
        <v>100</v>
      </c>
      <c r="D105" s="96" t="s">
        <v>174</v>
      </c>
      <c r="E105" s="96">
        <v>2001</v>
      </c>
      <c r="F105" s="102">
        <v>249212</v>
      </c>
      <c r="G105" s="98" t="s">
        <v>76</v>
      </c>
    </row>
    <row r="106" spans="2:7" x14ac:dyDescent="0.25">
      <c r="B106" s="101">
        <v>36448</v>
      </c>
      <c r="C106" s="96" t="s">
        <v>101</v>
      </c>
      <c r="D106" s="96" t="s">
        <v>174</v>
      </c>
      <c r="E106" s="96">
        <v>2001</v>
      </c>
      <c r="F106" s="102">
        <v>238793</v>
      </c>
      <c r="G106" s="98" t="s">
        <v>76</v>
      </c>
    </row>
    <row r="107" spans="2:7" x14ac:dyDescent="0.25">
      <c r="B107" s="101">
        <v>36448</v>
      </c>
      <c r="C107" s="96" t="s">
        <v>102</v>
      </c>
      <c r="D107" s="96" t="s">
        <v>174</v>
      </c>
      <c r="E107" s="96">
        <v>2002</v>
      </c>
      <c r="F107" s="102">
        <v>217762</v>
      </c>
      <c r="G107" s="98" t="s">
        <v>76</v>
      </c>
    </row>
    <row r="108" spans="2:7" x14ac:dyDescent="0.25">
      <c r="B108" s="101">
        <v>36448</v>
      </c>
      <c r="C108" s="96" t="s">
        <v>175</v>
      </c>
      <c r="D108" s="96" t="s">
        <v>174</v>
      </c>
      <c r="E108" s="96">
        <v>2003</v>
      </c>
      <c r="F108" s="102">
        <v>196678</v>
      </c>
      <c r="G108" s="98" t="s">
        <v>76</v>
      </c>
    </row>
    <row r="109" spans="2:7" x14ac:dyDescent="0.25">
      <c r="B109" s="101">
        <v>36448</v>
      </c>
      <c r="C109" s="96" t="s">
        <v>103</v>
      </c>
      <c r="D109" s="96" t="s">
        <v>174</v>
      </c>
      <c r="E109" s="96">
        <v>2004</v>
      </c>
      <c r="F109" s="102">
        <v>176873</v>
      </c>
      <c r="G109" s="98" t="s">
        <v>76</v>
      </c>
    </row>
    <row r="110" spans="2:7" x14ac:dyDescent="0.25">
      <c r="B110" s="101">
        <v>36454</v>
      </c>
      <c r="C110" s="96" t="s">
        <v>116</v>
      </c>
      <c r="D110" s="96" t="s">
        <v>205</v>
      </c>
      <c r="E110" s="96">
        <v>2002</v>
      </c>
      <c r="F110" s="102">
        <v>443302</v>
      </c>
      <c r="G110" s="98" t="s">
        <v>76</v>
      </c>
    </row>
    <row r="111" spans="2:7" x14ac:dyDescent="0.25">
      <c r="B111" s="101">
        <v>36466</v>
      </c>
      <c r="C111" s="96" t="s">
        <v>150</v>
      </c>
      <c r="D111" s="96" t="s">
        <v>153</v>
      </c>
      <c r="E111" s="96">
        <v>2001</v>
      </c>
      <c r="F111" s="102">
        <v>10900</v>
      </c>
      <c r="G111" s="98" t="s">
        <v>75</v>
      </c>
    </row>
    <row r="112" spans="2:7" x14ac:dyDescent="0.25">
      <c r="B112" s="101">
        <v>36466</v>
      </c>
      <c r="C112" s="96" t="s">
        <v>154</v>
      </c>
      <c r="D112" s="96" t="s">
        <v>155</v>
      </c>
      <c r="E112" s="96">
        <v>2001</v>
      </c>
      <c r="F112" s="102">
        <v>469790</v>
      </c>
      <c r="G112" s="98" t="s">
        <v>75</v>
      </c>
    </row>
    <row r="113" spans="2:7" x14ac:dyDescent="0.25">
      <c r="B113" s="101">
        <v>36490</v>
      </c>
      <c r="C113" s="96" t="s">
        <v>116</v>
      </c>
      <c r="D113" s="96" t="s">
        <v>173</v>
      </c>
      <c r="E113" s="96">
        <v>2003</v>
      </c>
      <c r="F113" s="102">
        <v>221651</v>
      </c>
      <c r="G113" s="98" t="s">
        <v>76</v>
      </c>
    </row>
    <row r="114" spans="2:7" x14ac:dyDescent="0.25">
      <c r="B114" s="101">
        <v>36501</v>
      </c>
      <c r="C114" s="96" t="s">
        <v>113</v>
      </c>
      <c r="D114" s="103">
        <v>0.1</v>
      </c>
      <c r="E114" s="96">
        <v>2004</v>
      </c>
      <c r="F114" s="102">
        <v>354641</v>
      </c>
      <c r="G114" s="98" t="s">
        <v>76</v>
      </c>
    </row>
    <row r="115" spans="2:7" x14ac:dyDescent="0.25">
      <c r="B115" s="101">
        <v>36511</v>
      </c>
      <c r="C115" s="96" t="s">
        <v>106</v>
      </c>
      <c r="D115" s="96" t="s">
        <v>187</v>
      </c>
      <c r="E115" s="96">
        <v>2003</v>
      </c>
      <c r="F115" s="102">
        <v>158705</v>
      </c>
      <c r="G115" s="98" t="s">
        <v>76</v>
      </c>
    </row>
    <row r="116" spans="2:7" x14ac:dyDescent="0.25">
      <c r="B116" s="101">
        <v>36516</v>
      </c>
      <c r="C116" s="96" t="s">
        <v>116</v>
      </c>
      <c r="D116" s="96" t="s">
        <v>206</v>
      </c>
      <c r="E116" s="96">
        <v>2004</v>
      </c>
      <c r="F116" s="102">
        <v>177321</v>
      </c>
      <c r="G116" s="98" t="s">
        <v>76</v>
      </c>
    </row>
    <row r="117" spans="2:7" x14ac:dyDescent="0.25">
      <c r="B117" s="101">
        <v>36532</v>
      </c>
      <c r="C117" s="96" t="s">
        <v>116</v>
      </c>
      <c r="D117" s="96" t="s">
        <v>207</v>
      </c>
      <c r="E117" s="96">
        <v>2005</v>
      </c>
      <c r="F117" s="102">
        <v>576292</v>
      </c>
      <c r="G117" s="98" t="s">
        <v>76</v>
      </c>
    </row>
    <row r="118" spans="2:7" x14ac:dyDescent="0.25">
      <c r="B118" s="101">
        <v>36551</v>
      </c>
      <c r="C118" s="96" t="s">
        <v>116</v>
      </c>
      <c r="D118" s="96" t="s">
        <v>177</v>
      </c>
      <c r="E118" s="96">
        <v>2007</v>
      </c>
      <c r="F118" s="102">
        <v>664953</v>
      </c>
      <c r="G118" s="98" t="s">
        <v>76</v>
      </c>
    </row>
    <row r="119" spans="2:7" x14ac:dyDescent="0.25">
      <c r="B119" s="101">
        <v>36559</v>
      </c>
      <c r="C119" s="96" t="s">
        <v>171</v>
      </c>
      <c r="D119" s="96" t="s">
        <v>176</v>
      </c>
      <c r="E119" s="96">
        <v>2020</v>
      </c>
      <c r="F119" s="102">
        <v>1250000</v>
      </c>
      <c r="G119" s="98" t="s">
        <v>76</v>
      </c>
    </row>
    <row r="120" spans="2:7" x14ac:dyDescent="0.25">
      <c r="B120" s="101">
        <v>36577</v>
      </c>
      <c r="C120" s="96" t="s">
        <v>92</v>
      </c>
      <c r="D120" s="103">
        <v>0.12125</v>
      </c>
      <c r="E120" s="96">
        <v>2005</v>
      </c>
      <c r="F120" s="102">
        <v>2330109</v>
      </c>
      <c r="G120" s="98" t="s">
        <v>75</v>
      </c>
    </row>
    <row r="121" spans="2:7" x14ac:dyDescent="0.25">
      <c r="B121" s="101">
        <v>36577</v>
      </c>
      <c r="C121" s="96" t="s">
        <v>92</v>
      </c>
      <c r="D121" s="96" t="s">
        <v>137</v>
      </c>
      <c r="E121" s="96">
        <v>2003</v>
      </c>
      <c r="F121" s="102">
        <v>2227826</v>
      </c>
      <c r="G121" s="98" t="s">
        <v>75</v>
      </c>
    </row>
    <row r="122" spans="2:7" x14ac:dyDescent="0.25">
      <c r="B122" s="101">
        <v>36600</v>
      </c>
      <c r="C122" s="96" t="s">
        <v>171</v>
      </c>
      <c r="D122" s="103">
        <v>0.11375</v>
      </c>
      <c r="E122" s="96">
        <v>2010</v>
      </c>
      <c r="F122" s="102">
        <v>1000000</v>
      </c>
      <c r="G122" s="98" t="s">
        <v>76</v>
      </c>
    </row>
    <row r="123" spans="2:7" x14ac:dyDescent="0.25">
      <c r="B123" s="101">
        <v>36620</v>
      </c>
      <c r="C123" s="96" t="s">
        <v>113</v>
      </c>
      <c r="D123" s="103">
        <v>8.1250000000000003E-2</v>
      </c>
      <c r="E123" s="96">
        <v>2004</v>
      </c>
      <c r="F123" s="102">
        <v>443302</v>
      </c>
      <c r="G123" s="98" t="s">
        <v>76</v>
      </c>
    </row>
    <row r="124" spans="2:7" x14ac:dyDescent="0.25">
      <c r="B124" s="101">
        <v>36640</v>
      </c>
      <c r="C124" s="96" t="s">
        <v>150</v>
      </c>
      <c r="D124" s="96" t="s">
        <v>156</v>
      </c>
      <c r="E124" s="96">
        <v>2002</v>
      </c>
      <c r="F124" s="102">
        <v>196900</v>
      </c>
      <c r="G124" s="98" t="s">
        <v>75</v>
      </c>
    </row>
    <row r="125" spans="2:7" x14ac:dyDescent="0.25">
      <c r="B125" s="101">
        <v>36670</v>
      </c>
      <c r="C125" s="96" t="s">
        <v>113</v>
      </c>
      <c r="D125" s="96" t="s">
        <v>189</v>
      </c>
      <c r="E125" s="96">
        <v>2005</v>
      </c>
      <c r="F125" s="102">
        <v>664953</v>
      </c>
      <c r="G125" s="98" t="s">
        <v>76</v>
      </c>
    </row>
    <row r="126" spans="2:7" x14ac:dyDescent="0.25">
      <c r="B126" s="101">
        <v>36691</v>
      </c>
      <c r="C126" s="96" t="s">
        <v>107</v>
      </c>
      <c r="D126" s="103">
        <v>5.1249999999999997E-2</v>
      </c>
      <c r="E126" s="96">
        <v>2004</v>
      </c>
      <c r="F126" s="102">
        <v>476115</v>
      </c>
      <c r="G126" s="98" t="s">
        <v>76</v>
      </c>
    </row>
    <row r="127" spans="2:7" x14ac:dyDescent="0.25">
      <c r="B127" s="101">
        <v>36692</v>
      </c>
      <c r="C127" s="96" t="s">
        <v>171</v>
      </c>
      <c r="D127" s="96" t="s">
        <v>137</v>
      </c>
      <c r="E127" s="96">
        <v>2015</v>
      </c>
      <c r="F127" s="102">
        <v>2402701</v>
      </c>
      <c r="G127" s="98" t="s">
        <v>76</v>
      </c>
    </row>
    <row r="128" spans="2:7" x14ac:dyDescent="0.25">
      <c r="B128" s="101">
        <v>36697</v>
      </c>
      <c r="C128" s="96" t="s">
        <v>116</v>
      </c>
      <c r="D128" s="96" t="s">
        <v>189</v>
      </c>
      <c r="E128" s="96">
        <v>2003</v>
      </c>
      <c r="F128" s="102">
        <v>886603</v>
      </c>
      <c r="G128" s="98" t="s">
        <v>76</v>
      </c>
    </row>
    <row r="129" spans="2:7" x14ac:dyDescent="0.25">
      <c r="B129" s="101">
        <v>36706</v>
      </c>
      <c r="C129" s="96" t="s">
        <v>99</v>
      </c>
      <c r="D129" s="103">
        <v>0.1149128</v>
      </c>
      <c r="E129" s="96">
        <v>2020</v>
      </c>
      <c r="F129" s="102">
        <v>646</v>
      </c>
      <c r="G129" s="98" t="s">
        <v>75</v>
      </c>
    </row>
    <row r="130" spans="2:7" x14ac:dyDescent="0.25">
      <c r="B130" s="101">
        <v>36727</v>
      </c>
      <c r="C130" s="96" t="s">
        <v>116</v>
      </c>
      <c r="D130" s="96" t="s">
        <v>205</v>
      </c>
      <c r="E130" s="96">
        <v>2004</v>
      </c>
      <c r="F130" s="102">
        <v>886603</v>
      </c>
      <c r="G130" s="98" t="s">
        <v>76</v>
      </c>
    </row>
    <row r="131" spans="2:7" x14ac:dyDescent="0.25">
      <c r="B131" s="101">
        <v>36728</v>
      </c>
      <c r="C131" s="96" t="s">
        <v>171</v>
      </c>
      <c r="D131" s="96" t="s">
        <v>177</v>
      </c>
      <c r="E131" s="96">
        <v>2030</v>
      </c>
      <c r="F131" s="102">
        <v>1250000</v>
      </c>
      <c r="G131" s="98" t="s">
        <v>76</v>
      </c>
    </row>
    <row r="132" spans="2:7" x14ac:dyDescent="0.25">
      <c r="B132" s="101">
        <v>36760</v>
      </c>
      <c r="C132" s="96" t="s">
        <v>150</v>
      </c>
      <c r="D132" s="96" t="s">
        <v>157</v>
      </c>
      <c r="E132" s="96">
        <v>2002</v>
      </c>
      <c r="F132" s="102">
        <v>69600</v>
      </c>
      <c r="G132" s="98" t="s">
        <v>75</v>
      </c>
    </row>
    <row r="133" spans="2:7" x14ac:dyDescent="0.25">
      <c r="B133" s="101">
        <v>36776</v>
      </c>
      <c r="C133" s="96" t="s">
        <v>116</v>
      </c>
      <c r="D133" s="96" t="s">
        <v>207</v>
      </c>
      <c r="E133" s="96">
        <v>2007</v>
      </c>
      <c r="F133" s="102">
        <v>443302</v>
      </c>
      <c r="G133" s="98" t="s">
        <v>76</v>
      </c>
    </row>
    <row r="134" spans="2:7" x14ac:dyDescent="0.25">
      <c r="B134" s="101">
        <v>36795</v>
      </c>
      <c r="C134" s="96" t="s">
        <v>107</v>
      </c>
      <c r="D134" s="96" t="s">
        <v>188</v>
      </c>
      <c r="E134" s="96">
        <v>2005</v>
      </c>
      <c r="F134" s="102">
        <v>488018</v>
      </c>
      <c r="G134" s="98" t="s">
        <v>76</v>
      </c>
    </row>
    <row r="135" spans="2:7" x14ac:dyDescent="0.25">
      <c r="B135" s="101">
        <v>36829</v>
      </c>
      <c r="C135" s="96" t="s">
        <v>150</v>
      </c>
      <c r="D135" s="96" t="s">
        <v>158</v>
      </c>
      <c r="E135" s="96">
        <v>2002</v>
      </c>
      <c r="F135" s="102">
        <v>433000</v>
      </c>
      <c r="G135" s="98" t="s">
        <v>75</v>
      </c>
    </row>
    <row r="136" spans="2:7" x14ac:dyDescent="0.25">
      <c r="B136" s="101">
        <v>36922</v>
      </c>
      <c r="C136" s="96" t="s">
        <v>171</v>
      </c>
      <c r="D136" s="96" t="s">
        <v>178</v>
      </c>
      <c r="E136" s="96">
        <v>2031</v>
      </c>
      <c r="F136" s="102">
        <v>975000</v>
      </c>
      <c r="G136" s="98" t="s">
        <v>76</v>
      </c>
    </row>
    <row r="137" spans="2:7" x14ac:dyDescent="0.25">
      <c r="B137" s="101">
        <v>36938</v>
      </c>
      <c r="C137" s="96" t="s">
        <v>150</v>
      </c>
      <c r="D137" s="96" t="s">
        <v>159</v>
      </c>
      <c r="E137" s="96">
        <v>2004</v>
      </c>
      <c r="F137" s="102">
        <v>123100</v>
      </c>
      <c r="G137" s="98" t="s">
        <v>75</v>
      </c>
    </row>
    <row r="138" spans="2:7" x14ac:dyDescent="0.25">
      <c r="B138" s="101">
        <v>36943</v>
      </c>
      <c r="C138" s="96" t="s">
        <v>92</v>
      </c>
      <c r="D138" s="96" t="s">
        <v>137</v>
      </c>
      <c r="E138" s="96">
        <v>2006</v>
      </c>
      <c r="F138" s="102">
        <v>2608064</v>
      </c>
      <c r="G138" s="98" t="s">
        <v>75</v>
      </c>
    </row>
    <row r="139" spans="2:7" x14ac:dyDescent="0.25">
      <c r="B139" s="101">
        <v>36943</v>
      </c>
      <c r="C139" s="96" t="s">
        <v>171</v>
      </c>
      <c r="D139" s="103">
        <v>0.12375</v>
      </c>
      <c r="E139" s="96">
        <v>2012</v>
      </c>
      <c r="F139" s="102">
        <v>1593952</v>
      </c>
      <c r="G139" s="98" t="s">
        <v>76</v>
      </c>
    </row>
    <row r="140" spans="2:7" x14ac:dyDescent="0.25">
      <c r="B140" s="101">
        <v>36944</v>
      </c>
      <c r="C140" s="96" t="s">
        <v>116</v>
      </c>
      <c r="D140" s="96" t="s">
        <v>207</v>
      </c>
      <c r="E140" s="96">
        <v>2007</v>
      </c>
      <c r="F140" s="102">
        <v>443302</v>
      </c>
      <c r="G140" s="98" t="s">
        <v>76</v>
      </c>
    </row>
    <row r="141" spans="2:7" ht="15.75" thickBot="1" x14ac:dyDescent="0.3">
      <c r="B141" s="104"/>
      <c r="C141" s="105" t="s">
        <v>93</v>
      </c>
      <c r="D141" s="105" t="s">
        <v>160</v>
      </c>
      <c r="E141" s="105" t="s">
        <v>94</v>
      </c>
      <c r="F141" s="106">
        <v>3194700</v>
      </c>
      <c r="G141" s="107" t="s">
        <v>75</v>
      </c>
    </row>
    <row r="142" spans="2:7" ht="15.75" thickBot="1" x14ac:dyDescent="0.3">
      <c r="F142" s="94"/>
      <c r="G142" s="94"/>
    </row>
    <row r="143" spans="2:7" x14ac:dyDescent="0.25">
      <c r="B143" s="108" t="s">
        <v>10</v>
      </c>
      <c r="C143" s="109">
        <f>+SUM(F10:F141)</f>
        <v>89767391.859277278</v>
      </c>
    </row>
    <row r="144" spans="2:7" ht="30" x14ac:dyDescent="0.25">
      <c r="B144" s="110" t="s">
        <v>223</v>
      </c>
      <c r="C144" s="111">
        <f>+SUM(F10:F36)</f>
        <v>20054746.94827728</v>
      </c>
    </row>
    <row r="145" spans="2:4" ht="30.75" thickBot="1" x14ac:dyDescent="0.3">
      <c r="B145" s="112" t="s">
        <v>224</v>
      </c>
      <c r="C145" s="113">
        <f>+SUM(F37:F141)</f>
        <v>69712644.910999998</v>
      </c>
    </row>
    <row r="146" spans="2:4" ht="15.75" thickBot="1" x14ac:dyDescent="0.3">
      <c r="C146" s="94"/>
    </row>
    <row r="147" spans="2:4" x14ac:dyDescent="0.25">
      <c r="B147" s="108" t="s">
        <v>10</v>
      </c>
      <c r="C147" s="109">
        <f>+SUM(F10:F141)</f>
        <v>89767391.859277278</v>
      </c>
    </row>
    <row r="148" spans="2:4" x14ac:dyDescent="0.25">
      <c r="B148" s="110" t="s">
        <v>75</v>
      </c>
      <c r="C148" s="111">
        <f>SUMIF(G10:G141,"Local",F10:F141)</f>
        <v>27969121.859277278</v>
      </c>
    </row>
    <row r="149" spans="2:4" ht="15.75" thickBot="1" x14ac:dyDescent="0.3">
      <c r="B149" s="112" t="s">
        <v>76</v>
      </c>
      <c r="C149" s="113">
        <f>SUMIF(G10:G141,"Internacional",F10:F141)</f>
        <v>61798270</v>
      </c>
      <c r="D149" s="93"/>
    </row>
  </sheetData>
  <sortState ref="B10:G143">
    <sortCondition ref="B10"/>
  </sortState>
  <mergeCells count="1">
    <mergeCell ref="B2:G2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3"/>
  <sheetViews>
    <sheetView topLeftCell="A90" workbookViewId="0">
      <selection activeCell="D108" sqref="D108"/>
    </sheetView>
  </sheetViews>
  <sheetFormatPr baseColWidth="10" defaultColWidth="11.42578125" defaultRowHeight="15" x14ac:dyDescent="0.25"/>
  <cols>
    <col min="2" max="2" width="12.5703125" bestFit="1" customWidth="1"/>
    <col min="3" max="3" width="58.5703125" bestFit="1" customWidth="1"/>
    <col min="4" max="4" width="19.7109375" bestFit="1" customWidth="1"/>
    <col min="5" max="5" width="13.7109375" bestFit="1" customWidth="1"/>
    <col min="6" max="6" width="13.5703125" bestFit="1" customWidth="1"/>
  </cols>
  <sheetData>
    <row r="1" spans="2:6" ht="15.75" thickBot="1" x14ac:dyDescent="0.3"/>
    <row r="2" spans="2:6" x14ac:dyDescent="0.25">
      <c r="B2" s="158" t="s">
        <v>221</v>
      </c>
      <c r="C2" s="159"/>
      <c r="D2" s="159"/>
      <c r="E2" s="159"/>
      <c r="F2" s="160"/>
    </row>
    <row r="3" spans="2:6" x14ac:dyDescent="0.25">
      <c r="B3" s="99" t="s">
        <v>217</v>
      </c>
      <c r="C3" s="96"/>
      <c r="D3" s="96"/>
      <c r="E3" s="96"/>
      <c r="F3" s="98"/>
    </row>
    <row r="4" spans="2:6" x14ac:dyDescent="0.25">
      <c r="B4" s="95"/>
      <c r="C4" s="96"/>
      <c r="D4" s="96"/>
      <c r="E4" s="96"/>
      <c r="F4" s="100" t="s">
        <v>82</v>
      </c>
    </row>
    <row r="5" spans="2:6" x14ac:dyDescent="0.25">
      <c r="B5" s="95"/>
      <c r="C5" s="96"/>
      <c r="D5" s="96"/>
      <c r="E5" s="96"/>
      <c r="F5" s="100" t="s">
        <v>83</v>
      </c>
    </row>
    <row r="6" spans="2:6" x14ac:dyDescent="0.25">
      <c r="B6" s="99" t="s">
        <v>84</v>
      </c>
      <c r="C6" s="97" t="s">
        <v>85</v>
      </c>
      <c r="D6" s="97" t="s">
        <v>129</v>
      </c>
      <c r="E6" s="97" t="s">
        <v>86</v>
      </c>
      <c r="F6" s="100" t="s">
        <v>87</v>
      </c>
    </row>
    <row r="7" spans="2:6" x14ac:dyDescent="0.25">
      <c r="B7" s="99" t="s">
        <v>88</v>
      </c>
      <c r="C7" s="96"/>
      <c r="D7" s="96"/>
      <c r="E7" s="96"/>
      <c r="F7" s="100" t="s">
        <v>89</v>
      </c>
    </row>
    <row r="8" spans="2:6" x14ac:dyDescent="0.25">
      <c r="B8" s="95"/>
      <c r="C8" s="96"/>
      <c r="D8" s="96"/>
      <c r="E8" s="96"/>
      <c r="F8" s="100" t="s">
        <v>90</v>
      </c>
    </row>
    <row r="9" spans="2:6" x14ac:dyDescent="0.25">
      <c r="B9" s="95"/>
      <c r="C9" s="96"/>
      <c r="D9" s="96"/>
      <c r="E9" s="96"/>
      <c r="F9" s="98"/>
    </row>
    <row r="10" spans="2:6" x14ac:dyDescent="0.25">
      <c r="B10" s="101">
        <v>32217</v>
      </c>
      <c r="C10" s="96" t="s">
        <v>121</v>
      </c>
      <c r="D10" s="96" t="s">
        <v>215</v>
      </c>
      <c r="E10" s="96">
        <v>2013</v>
      </c>
      <c r="F10" s="115">
        <v>3523</v>
      </c>
    </row>
    <row r="11" spans="2:6" x14ac:dyDescent="0.25">
      <c r="B11" s="101">
        <v>34059</v>
      </c>
      <c r="C11" s="96" t="s">
        <v>163</v>
      </c>
      <c r="D11" s="96" t="s">
        <v>164</v>
      </c>
      <c r="E11" s="96">
        <v>2023</v>
      </c>
      <c r="F11" s="115">
        <v>4692340</v>
      </c>
    </row>
    <row r="12" spans="2:6" x14ac:dyDescent="0.25">
      <c r="B12" s="101">
        <v>34059</v>
      </c>
      <c r="C12" s="96" t="s">
        <v>165</v>
      </c>
      <c r="D12" s="96" t="s">
        <v>166</v>
      </c>
      <c r="E12" s="96">
        <v>2023</v>
      </c>
      <c r="F12" s="115">
        <v>128945</v>
      </c>
    </row>
    <row r="13" spans="2:6" x14ac:dyDescent="0.25">
      <c r="B13" s="101">
        <v>34059</v>
      </c>
      <c r="C13" s="96" t="s">
        <v>167</v>
      </c>
      <c r="D13" s="96" t="s">
        <v>168</v>
      </c>
      <c r="E13" s="96">
        <v>2023</v>
      </c>
      <c r="F13" s="115">
        <v>1455618</v>
      </c>
    </row>
    <row r="14" spans="2:6" x14ac:dyDescent="0.25">
      <c r="B14" s="101">
        <v>34059</v>
      </c>
      <c r="C14" s="96" t="s">
        <v>169</v>
      </c>
      <c r="D14" s="96" t="s">
        <v>168</v>
      </c>
      <c r="E14" s="96">
        <v>2023</v>
      </c>
      <c r="F14" s="115">
        <v>127803</v>
      </c>
    </row>
    <row r="15" spans="2:6" x14ac:dyDescent="0.25">
      <c r="B15" s="101">
        <v>34059</v>
      </c>
      <c r="C15" s="96" t="s">
        <v>170</v>
      </c>
      <c r="D15" s="96" t="s">
        <v>168</v>
      </c>
      <c r="E15" s="96">
        <v>2005</v>
      </c>
      <c r="F15" s="115">
        <v>3572452</v>
      </c>
    </row>
    <row r="16" spans="2:6" x14ac:dyDescent="0.25">
      <c r="B16" s="101">
        <v>34059</v>
      </c>
      <c r="C16" s="96" t="s">
        <v>122</v>
      </c>
      <c r="D16" s="96" t="s">
        <v>216</v>
      </c>
      <c r="E16" s="96">
        <v>2008</v>
      </c>
      <c r="F16" s="115">
        <v>54705</v>
      </c>
    </row>
    <row r="17" spans="2:6" x14ac:dyDescent="0.25">
      <c r="B17" s="101">
        <v>34323</v>
      </c>
      <c r="C17" s="96" t="s">
        <v>171</v>
      </c>
      <c r="D17" s="103">
        <v>8.3750000000000005E-2</v>
      </c>
      <c r="E17" s="96">
        <v>2003</v>
      </c>
      <c r="F17" s="115">
        <v>2024207</v>
      </c>
    </row>
    <row r="18" spans="2:6" x14ac:dyDescent="0.25">
      <c r="B18" s="101">
        <v>35017</v>
      </c>
      <c r="C18" s="96" t="s">
        <v>111</v>
      </c>
      <c r="D18" s="96" t="s">
        <v>161</v>
      </c>
      <c r="E18" s="96">
        <v>2002</v>
      </c>
      <c r="F18" s="115">
        <v>453313</v>
      </c>
    </row>
    <row r="19" spans="2:6" x14ac:dyDescent="0.25">
      <c r="B19" s="101">
        <v>35101</v>
      </c>
      <c r="C19" s="96" t="s">
        <v>111</v>
      </c>
      <c r="D19" s="96" t="s">
        <v>177</v>
      </c>
      <c r="E19" s="96">
        <v>2003</v>
      </c>
      <c r="F19" s="115">
        <v>453313</v>
      </c>
    </row>
    <row r="20" spans="2:6" x14ac:dyDescent="0.25">
      <c r="B20" s="101">
        <v>35159</v>
      </c>
      <c r="C20" s="96" t="s">
        <v>105</v>
      </c>
      <c r="D20" s="96" t="s">
        <v>182</v>
      </c>
      <c r="E20" s="96">
        <v>2006</v>
      </c>
      <c r="F20" s="115">
        <v>63482</v>
      </c>
    </row>
    <row r="21" spans="2:6" x14ac:dyDescent="0.25">
      <c r="B21" s="101">
        <v>35165</v>
      </c>
      <c r="C21" s="96" t="s">
        <v>111</v>
      </c>
      <c r="D21" s="96" t="s">
        <v>149</v>
      </c>
      <c r="E21" s="96">
        <v>2006</v>
      </c>
      <c r="F21" s="115">
        <v>453313</v>
      </c>
    </row>
    <row r="22" spans="2:6" x14ac:dyDescent="0.25">
      <c r="B22" s="101">
        <v>35173</v>
      </c>
      <c r="C22" s="96" t="s">
        <v>108</v>
      </c>
      <c r="D22" s="96" t="s">
        <v>189</v>
      </c>
      <c r="E22" s="96">
        <v>2001</v>
      </c>
      <c r="F22" s="115">
        <v>112756</v>
      </c>
    </row>
    <row r="23" spans="2:6" x14ac:dyDescent="0.25">
      <c r="B23" s="101">
        <v>35180</v>
      </c>
      <c r="C23" s="96" t="s">
        <v>106</v>
      </c>
      <c r="D23" s="96" t="s">
        <v>182</v>
      </c>
      <c r="E23" s="96">
        <v>2006</v>
      </c>
      <c r="F23" s="115">
        <v>63482</v>
      </c>
    </row>
    <row r="24" spans="2:6" x14ac:dyDescent="0.25">
      <c r="B24" s="101">
        <v>35200</v>
      </c>
      <c r="C24" s="96" t="s">
        <v>106</v>
      </c>
      <c r="D24" s="96" t="s">
        <v>182</v>
      </c>
      <c r="E24" s="96">
        <v>2006</v>
      </c>
      <c r="F24" s="115">
        <v>55547</v>
      </c>
    </row>
    <row r="25" spans="2:6" x14ac:dyDescent="0.25">
      <c r="B25" s="101">
        <v>35205</v>
      </c>
      <c r="C25" s="96" t="s">
        <v>111</v>
      </c>
      <c r="D25" s="96" t="s">
        <v>137</v>
      </c>
      <c r="E25" s="96">
        <v>2011</v>
      </c>
      <c r="F25" s="115">
        <v>453313</v>
      </c>
    </row>
    <row r="26" spans="2:6" x14ac:dyDescent="0.25">
      <c r="B26" s="101">
        <v>35291</v>
      </c>
      <c r="C26" s="96" t="s">
        <v>117</v>
      </c>
      <c r="D26" s="96" t="s">
        <v>208</v>
      </c>
      <c r="E26" s="96">
        <v>2001</v>
      </c>
      <c r="F26" s="115">
        <v>142552</v>
      </c>
    </row>
    <row r="27" spans="2:6" x14ac:dyDescent="0.25">
      <c r="B27" s="101">
        <v>35327</v>
      </c>
      <c r="C27" s="96" t="s">
        <v>111</v>
      </c>
      <c r="D27" s="96" t="s">
        <v>189</v>
      </c>
      <c r="E27" s="96">
        <v>2003</v>
      </c>
      <c r="F27" s="115">
        <v>169992</v>
      </c>
    </row>
    <row r="28" spans="2:6" x14ac:dyDescent="0.25">
      <c r="B28" s="101">
        <v>35327</v>
      </c>
      <c r="C28" s="96" t="s">
        <v>111</v>
      </c>
      <c r="D28" s="96" t="s">
        <v>178</v>
      </c>
      <c r="E28" s="96">
        <v>2016</v>
      </c>
      <c r="F28" s="115">
        <v>169992</v>
      </c>
    </row>
    <row r="29" spans="2:6" x14ac:dyDescent="0.25">
      <c r="B29" s="101">
        <v>35347</v>
      </c>
      <c r="C29" s="96" t="s">
        <v>171</v>
      </c>
      <c r="D29" s="96" t="s">
        <v>172</v>
      </c>
      <c r="E29" s="96">
        <v>2006</v>
      </c>
      <c r="F29" s="115">
        <v>1290325</v>
      </c>
    </row>
    <row r="30" spans="2:6" x14ac:dyDescent="0.25">
      <c r="B30" s="101">
        <v>35374</v>
      </c>
      <c r="C30" s="96" t="s">
        <v>120</v>
      </c>
      <c r="D30" s="96" t="s">
        <v>172</v>
      </c>
      <c r="E30" s="96">
        <v>2003</v>
      </c>
      <c r="F30" s="115">
        <v>228946</v>
      </c>
    </row>
    <row r="31" spans="2:6" x14ac:dyDescent="0.25">
      <c r="B31" s="101">
        <v>35381</v>
      </c>
      <c r="C31" s="96" t="s">
        <v>106</v>
      </c>
      <c r="D31" s="96" t="s">
        <v>183</v>
      </c>
      <c r="E31" s="96">
        <v>2005</v>
      </c>
      <c r="F31" s="115">
        <v>396762</v>
      </c>
    </row>
    <row r="32" spans="2:6" x14ac:dyDescent="0.25">
      <c r="B32" s="101">
        <v>35382</v>
      </c>
      <c r="C32" s="96" t="s">
        <v>111</v>
      </c>
      <c r="D32" s="96" t="s">
        <v>137</v>
      </c>
      <c r="E32" s="96">
        <v>2026</v>
      </c>
      <c r="F32" s="115">
        <v>226657</v>
      </c>
    </row>
    <row r="33" spans="2:6" x14ac:dyDescent="0.25">
      <c r="B33" s="101">
        <v>35403</v>
      </c>
      <c r="C33" s="96" t="s">
        <v>109</v>
      </c>
      <c r="D33" s="96" t="s">
        <v>190</v>
      </c>
      <c r="E33" s="96">
        <v>2003</v>
      </c>
      <c r="F33" s="115">
        <v>174165</v>
      </c>
    </row>
    <row r="34" spans="2:6" x14ac:dyDescent="0.25">
      <c r="B34" s="101">
        <v>35408</v>
      </c>
      <c r="C34" s="96" t="s">
        <v>106</v>
      </c>
      <c r="D34" s="96" t="s">
        <v>184</v>
      </c>
      <c r="E34" s="96">
        <v>2002</v>
      </c>
      <c r="F34" s="115">
        <v>396762</v>
      </c>
    </row>
    <row r="35" spans="2:6" x14ac:dyDescent="0.25">
      <c r="B35" s="101">
        <v>35412</v>
      </c>
      <c r="C35" s="96" t="s">
        <v>111</v>
      </c>
      <c r="D35" s="96" t="s">
        <v>191</v>
      </c>
      <c r="E35" s="96">
        <v>2005</v>
      </c>
      <c r="F35" s="115">
        <v>453313</v>
      </c>
    </row>
    <row r="36" spans="2:6" x14ac:dyDescent="0.25">
      <c r="B36" s="101">
        <v>35433</v>
      </c>
      <c r="C36" s="96" t="s">
        <v>120</v>
      </c>
      <c r="D36" s="96" t="s">
        <v>207</v>
      </c>
      <c r="E36" s="96">
        <v>2007</v>
      </c>
      <c r="F36" s="115">
        <v>274735</v>
      </c>
    </row>
    <row r="37" spans="2:6" x14ac:dyDescent="0.25">
      <c r="B37" s="101">
        <v>35460</v>
      </c>
      <c r="C37" s="96" t="s">
        <v>171</v>
      </c>
      <c r="D37" s="103">
        <v>0.11375</v>
      </c>
      <c r="E37" s="96">
        <v>2017</v>
      </c>
      <c r="F37" s="115">
        <v>4575000</v>
      </c>
    </row>
    <row r="38" spans="2:6" x14ac:dyDescent="0.25">
      <c r="B38" s="101">
        <v>35473</v>
      </c>
      <c r="C38" s="96" t="s">
        <v>136</v>
      </c>
      <c r="D38" s="96" t="s">
        <v>137</v>
      </c>
      <c r="E38" s="96">
        <v>2007</v>
      </c>
      <c r="F38" s="98">
        <v>403640</v>
      </c>
    </row>
    <row r="39" spans="2:6" x14ac:dyDescent="0.25">
      <c r="B39" s="101">
        <v>35507</v>
      </c>
      <c r="C39" s="96" t="s">
        <v>108</v>
      </c>
      <c r="D39" s="96" t="s">
        <v>190</v>
      </c>
      <c r="E39" s="96">
        <v>2004</v>
      </c>
      <c r="F39" s="115">
        <v>64432</v>
      </c>
    </row>
    <row r="40" spans="2:6" x14ac:dyDescent="0.25">
      <c r="B40" s="101">
        <v>35507</v>
      </c>
      <c r="C40" s="96" t="s">
        <v>111</v>
      </c>
      <c r="D40" s="96" t="s">
        <v>190</v>
      </c>
      <c r="E40" s="96">
        <v>2004</v>
      </c>
      <c r="F40" s="115">
        <v>679970</v>
      </c>
    </row>
    <row r="41" spans="2:6" x14ac:dyDescent="0.25">
      <c r="B41" s="101">
        <v>35573</v>
      </c>
      <c r="C41" s="96" t="s">
        <v>112</v>
      </c>
      <c r="D41" s="96" t="s">
        <v>194</v>
      </c>
      <c r="E41" s="96">
        <v>2002</v>
      </c>
      <c r="F41" s="115">
        <v>106572</v>
      </c>
    </row>
    <row r="42" spans="2:6" x14ac:dyDescent="0.25">
      <c r="B42" s="101">
        <v>35577</v>
      </c>
      <c r="C42" s="96" t="s">
        <v>106</v>
      </c>
      <c r="D42" s="96" t="s">
        <v>185</v>
      </c>
      <c r="E42" s="96">
        <v>2004</v>
      </c>
      <c r="F42" s="115">
        <v>396762</v>
      </c>
    </row>
    <row r="43" spans="2:6" x14ac:dyDescent="0.25">
      <c r="B43" s="101">
        <v>35577</v>
      </c>
      <c r="C43" s="96" t="s">
        <v>120</v>
      </c>
      <c r="D43" s="96" t="s">
        <v>209</v>
      </c>
      <c r="E43" s="96">
        <v>2004</v>
      </c>
      <c r="F43" s="115">
        <v>228946</v>
      </c>
    </row>
    <row r="44" spans="2:6" x14ac:dyDescent="0.25">
      <c r="B44" s="101">
        <v>35606</v>
      </c>
      <c r="C44" s="96" t="s">
        <v>118</v>
      </c>
      <c r="D44" s="96" t="s">
        <v>207</v>
      </c>
      <c r="E44" s="96">
        <v>2007</v>
      </c>
      <c r="F44" s="115">
        <v>285103</v>
      </c>
    </row>
    <row r="45" spans="2:6" x14ac:dyDescent="0.25">
      <c r="B45" s="101">
        <v>35621</v>
      </c>
      <c r="C45" s="96" t="s">
        <v>136</v>
      </c>
      <c r="D45" s="96" t="s">
        <v>138</v>
      </c>
      <c r="E45" s="96">
        <v>2002</v>
      </c>
      <c r="F45" s="98">
        <v>270100</v>
      </c>
    </row>
    <row r="46" spans="2:6" x14ac:dyDescent="0.25">
      <c r="B46" s="101">
        <v>35653</v>
      </c>
      <c r="C46" s="96" t="s">
        <v>119</v>
      </c>
      <c r="D46" s="96" t="s">
        <v>210</v>
      </c>
      <c r="E46" s="96">
        <v>2007</v>
      </c>
      <c r="F46" s="115">
        <v>343419</v>
      </c>
    </row>
    <row r="47" spans="2:6" x14ac:dyDescent="0.25">
      <c r="B47" s="101">
        <v>35692</v>
      </c>
      <c r="C47" s="96" t="s">
        <v>171</v>
      </c>
      <c r="D47" s="96" t="s">
        <v>173</v>
      </c>
      <c r="E47" s="96">
        <v>2027</v>
      </c>
      <c r="F47" s="115">
        <v>3535086</v>
      </c>
    </row>
    <row r="48" spans="2:6" x14ac:dyDescent="0.25">
      <c r="B48" s="101">
        <v>35724</v>
      </c>
      <c r="C48" s="96" t="s">
        <v>119</v>
      </c>
      <c r="D48" s="96" t="s">
        <v>211</v>
      </c>
      <c r="E48" s="96">
        <v>2004</v>
      </c>
      <c r="F48" s="115">
        <v>343419</v>
      </c>
    </row>
    <row r="49" spans="2:6" x14ac:dyDescent="0.25">
      <c r="B49" s="101">
        <v>35727</v>
      </c>
      <c r="C49" s="96" t="s">
        <v>120</v>
      </c>
      <c r="D49" s="96" t="s">
        <v>212</v>
      </c>
      <c r="E49" s="96">
        <v>2004</v>
      </c>
      <c r="F49" s="115">
        <v>171710</v>
      </c>
    </row>
    <row r="50" spans="2:6" x14ac:dyDescent="0.25">
      <c r="B50" s="101">
        <v>35733</v>
      </c>
      <c r="C50" s="96" t="s">
        <v>111</v>
      </c>
      <c r="D50" s="96" t="s">
        <v>192</v>
      </c>
      <c r="E50" s="96">
        <v>2009</v>
      </c>
      <c r="F50" s="115">
        <v>453313</v>
      </c>
    </row>
    <row r="51" spans="2:6" x14ac:dyDescent="0.25">
      <c r="B51" s="101">
        <v>35780</v>
      </c>
      <c r="C51" s="96" t="s">
        <v>104</v>
      </c>
      <c r="D51" s="96" t="s">
        <v>179</v>
      </c>
      <c r="E51" s="96">
        <v>2002</v>
      </c>
      <c r="F51" s="115">
        <v>153242</v>
      </c>
    </row>
    <row r="52" spans="2:6" x14ac:dyDescent="0.25">
      <c r="B52" s="101">
        <v>35830</v>
      </c>
      <c r="C52" s="96" t="s">
        <v>113</v>
      </c>
      <c r="D52" s="96" t="s">
        <v>138</v>
      </c>
      <c r="E52" s="96">
        <v>2003</v>
      </c>
      <c r="F52" s="115">
        <v>531962</v>
      </c>
    </row>
    <row r="53" spans="2:6" x14ac:dyDescent="0.25">
      <c r="B53" s="101">
        <v>35852</v>
      </c>
      <c r="C53" s="96" t="s">
        <v>113</v>
      </c>
      <c r="D53" s="96" t="s">
        <v>195</v>
      </c>
      <c r="E53" s="96">
        <v>2008</v>
      </c>
      <c r="F53" s="115">
        <v>679970</v>
      </c>
    </row>
    <row r="54" spans="2:6" x14ac:dyDescent="0.25">
      <c r="B54" s="101">
        <v>35866</v>
      </c>
      <c r="C54" s="96" t="s">
        <v>120</v>
      </c>
      <c r="D54" s="96" t="s">
        <v>213</v>
      </c>
      <c r="E54" s="96">
        <v>2009</v>
      </c>
      <c r="F54" s="115">
        <v>343419</v>
      </c>
    </row>
    <row r="55" spans="2:6" x14ac:dyDescent="0.25">
      <c r="B55" s="101">
        <v>35888</v>
      </c>
      <c r="C55" s="96" t="s">
        <v>114</v>
      </c>
      <c r="D55" s="96" t="s">
        <v>196</v>
      </c>
      <c r="E55" s="96">
        <v>2008</v>
      </c>
      <c r="F55" s="115">
        <v>201162</v>
      </c>
    </row>
    <row r="56" spans="2:6" x14ac:dyDescent="0.25">
      <c r="B56" s="101">
        <v>35888</v>
      </c>
      <c r="C56" s="96" t="s">
        <v>115</v>
      </c>
      <c r="D56" s="96" t="s">
        <v>196</v>
      </c>
      <c r="E56" s="96">
        <v>2008</v>
      </c>
      <c r="F56" s="115">
        <v>202743</v>
      </c>
    </row>
    <row r="57" spans="2:6" x14ac:dyDescent="0.25">
      <c r="B57" s="101">
        <v>35898</v>
      </c>
      <c r="C57" s="96" t="s">
        <v>180</v>
      </c>
      <c r="D57" s="96" t="s">
        <v>38</v>
      </c>
      <c r="E57" s="96">
        <v>2005</v>
      </c>
      <c r="F57" s="115">
        <v>1000000</v>
      </c>
    </row>
    <row r="58" spans="2:6" x14ac:dyDescent="0.25">
      <c r="B58" s="101">
        <v>35906</v>
      </c>
      <c r="C58" s="96" t="s">
        <v>116</v>
      </c>
      <c r="D58" s="103">
        <v>8.1250000000000003E-2</v>
      </c>
      <c r="E58" s="96">
        <v>2008</v>
      </c>
      <c r="F58" s="115">
        <v>664953</v>
      </c>
    </row>
    <row r="59" spans="2:6" x14ac:dyDescent="0.25">
      <c r="B59" s="101">
        <v>35943</v>
      </c>
      <c r="C59" s="96" t="s">
        <v>116</v>
      </c>
      <c r="D59" s="96" t="s">
        <v>197</v>
      </c>
      <c r="E59" s="96">
        <v>2028</v>
      </c>
      <c r="F59" s="115">
        <v>664953</v>
      </c>
    </row>
    <row r="60" spans="2:6" x14ac:dyDescent="0.25">
      <c r="B60" s="101">
        <v>35982</v>
      </c>
      <c r="C60" s="96" t="s">
        <v>113</v>
      </c>
      <c r="D60" s="96" t="s">
        <v>198</v>
      </c>
      <c r="E60" s="96">
        <v>2010</v>
      </c>
      <c r="F60" s="115">
        <v>453313</v>
      </c>
    </row>
    <row r="61" spans="2:6" x14ac:dyDescent="0.25">
      <c r="B61" s="101">
        <v>35984</v>
      </c>
      <c r="C61" s="96" t="s">
        <v>120</v>
      </c>
      <c r="D61" s="96" t="s">
        <v>214</v>
      </c>
      <c r="E61" s="96">
        <v>2005</v>
      </c>
      <c r="F61" s="115">
        <v>457892</v>
      </c>
    </row>
    <row r="62" spans="2:6" x14ac:dyDescent="0.25">
      <c r="B62" s="101">
        <v>36005</v>
      </c>
      <c r="C62" s="96" t="s">
        <v>111</v>
      </c>
      <c r="D62" s="103">
        <v>7.8750000000000001E-2</v>
      </c>
      <c r="E62" s="96">
        <v>2005</v>
      </c>
      <c r="F62" s="115">
        <v>339985</v>
      </c>
    </row>
    <row r="63" spans="2:6" x14ac:dyDescent="0.25">
      <c r="B63" s="101">
        <v>36006</v>
      </c>
      <c r="C63" s="96" t="s">
        <v>116</v>
      </c>
      <c r="D63" s="96" t="s">
        <v>191</v>
      </c>
      <c r="E63" s="96">
        <v>2010</v>
      </c>
      <c r="F63" s="115">
        <v>443302</v>
      </c>
    </row>
    <row r="64" spans="2:6" x14ac:dyDescent="0.25">
      <c r="B64" s="101">
        <v>36118</v>
      </c>
      <c r="C64" s="96" t="s">
        <v>110</v>
      </c>
      <c r="D64" s="96" t="s">
        <v>193</v>
      </c>
      <c r="E64" s="96">
        <v>2008</v>
      </c>
      <c r="F64" s="115">
        <v>226657</v>
      </c>
    </row>
    <row r="65" spans="2:6" x14ac:dyDescent="0.25">
      <c r="B65" s="101">
        <v>36133</v>
      </c>
      <c r="C65" s="96" t="s">
        <v>171</v>
      </c>
      <c r="D65" s="96" t="s">
        <v>172</v>
      </c>
      <c r="E65" s="96">
        <v>2005</v>
      </c>
      <c r="F65" s="115">
        <v>908182</v>
      </c>
    </row>
    <row r="66" spans="2:6" x14ac:dyDescent="0.25">
      <c r="B66" s="101">
        <v>36216</v>
      </c>
      <c r="C66" s="96" t="s">
        <v>171</v>
      </c>
      <c r="D66" s="103">
        <v>0.12125</v>
      </c>
      <c r="E66" s="96">
        <v>2019</v>
      </c>
      <c r="F66" s="115">
        <v>1433497</v>
      </c>
    </row>
    <row r="67" spans="2:6" x14ac:dyDescent="0.25">
      <c r="B67" s="101">
        <v>36216</v>
      </c>
      <c r="C67" s="96" t="s">
        <v>116</v>
      </c>
      <c r="D67" s="96" t="s">
        <v>192</v>
      </c>
      <c r="E67" s="96">
        <v>2002</v>
      </c>
      <c r="F67" s="115">
        <v>132991</v>
      </c>
    </row>
    <row r="68" spans="2:6" x14ac:dyDescent="0.25">
      <c r="B68" s="101">
        <v>36217</v>
      </c>
      <c r="C68" s="96" t="s">
        <v>116</v>
      </c>
      <c r="D68" s="96" t="s">
        <v>199</v>
      </c>
      <c r="E68" s="96">
        <v>2008</v>
      </c>
      <c r="F68" s="115">
        <v>310311</v>
      </c>
    </row>
    <row r="69" spans="2:6" x14ac:dyDescent="0.25">
      <c r="B69" s="101">
        <v>36220</v>
      </c>
      <c r="C69" s="96" t="s">
        <v>104</v>
      </c>
      <c r="D69" s="103">
        <v>8.8749999999999996E-2</v>
      </c>
      <c r="E69" s="96">
        <v>2029</v>
      </c>
      <c r="F69" s="115">
        <v>125000</v>
      </c>
    </row>
    <row r="70" spans="2:6" x14ac:dyDescent="0.25">
      <c r="B70" s="101">
        <v>36223</v>
      </c>
      <c r="C70" s="96" t="s">
        <v>113</v>
      </c>
      <c r="D70" s="96" t="s">
        <v>148</v>
      </c>
      <c r="E70" s="96">
        <v>2004</v>
      </c>
      <c r="F70" s="115">
        <v>354641</v>
      </c>
    </row>
    <row r="71" spans="2:6" x14ac:dyDescent="0.25">
      <c r="B71" s="101">
        <v>36256</v>
      </c>
      <c r="C71" s="96" t="s">
        <v>180</v>
      </c>
      <c r="D71" s="96" t="s">
        <v>181</v>
      </c>
      <c r="E71" s="96">
        <v>2004</v>
      </c>
      <c r="F71" s="115">
        <v>300000</v>
      </c>
    </row>
    <row r="72" spans="2:6" x14ac:dyDescent="0.25">
      <c r="B72" s="101">
        <v>36256</v>
      </c>
      <c r="C72" s="96" t="s">
        <v>116</v>
      </c>
      <c r="D72" s="96" t="s">
        <v>200</v>
      </c>
      <c r="E72" s="96">
        <v>2008</v>
      </c>
      <c r="F72" s="115">
        <v>221651</v>
      </c>
    </row>
    <row r="73" spans="2:6" x14ac:dyDescent="0.25">
      <c r="B73" s="101">
        <v>36257</v>
      </c>
      <c r="C73" s="96" t="s">
        <v>171</v>
      </c>
      <c r="D73" s="96" t="s">
        <v>137</v>
      </c>
      <c r="E73" s="96">
        <v>2009</v>
      </c>
      <c r="F73" s="115">
        <v>1750000</v>
      </c>
    </row>
    <row r="74" spans="2:6" x14ac:dyDescent="0.25">
      <c r="B74" s="101">
        <v>36276</v>
      </c>
      <c r="C74" s="96" t="s">
        <v>116</v>
      </c>
      <c r="D74" s="96" t="s">
        <v>189</v>
      </c>
      <c r="E74" s="96">
        <v>2006</v>
      </c>
      <c r="F74" s="115">
        <v>398972</v>
      </c>
    </row>
    <row r="75" spans="2:6" x14ac:dyDescent="0.25">
      <c r="B75" s="101">
        <v>36290</v>
      </c>
      <c r="C75" s="96" t="s">
        <v>113</v>
      </c>
      <c r="D75" s="96" t="s">
        <v>201</v>
      </c>
      <c r="E75" s="96">
        <v>2004</v>
      </c>
      <c r="F75" s="115">
        <v>354641</v>
      </c>
    </row>
    <row r="76" spans="2:6" x14ac:dyDescent="0.25">
      <c r="B76" s="101">
        <v>36306</v>
      </c>
      <c r="C76" s="96" t="s">
        <v>116</v>
      </c>
      <c r="D76" s="96" t="s">
        <v>189</v>
      </c>
      <c r="E76" s="96">
        <v>2009</v>
      </c>
      <c r="F76" s="115">
        <v>576292</v>
      </c>
    </row>
    <row r="77" spans="2:6" x14ac:dyDescent="0.25">
      <c r="B77" s="101">
        <v>36321</v>
      </c>
      <c r="C77" s="96" t="s">
        <v>116</v>
      </c>
      <c r="D77" s="103">
        <v>7.1249999999999994E-2</v>
      </c>
      <c r="E77" s="96">
        <v>2002</v>
      </c>
      <c r="F77" s="115">
        <v>177321</v>
      </c>
    </row>
    <row r="78" spans="2:6" x14ac:dyDescent="0.25">
      <c r="B78" s="101">
        <v>36342</v>
      </c>
      <c r="C78" s="96" t="s">
        <v>116</v>
      </c>
      <c r="D78" s="96" t="s">
        <v>202</v>
      </c>
      <c r="E78" s="96">
        <v>2004</v>
      </c>
      <c r="F78" s="115">
        <v>576292</v>
      </c>
    </row>
    <row r="79" spans="2:6" x14ac:dyDescent="0.25">
      <c r="B79" s="101">
        <v>36363</v>
      </c>
      <c r="C79" s="96" t="s">
        <v>116</v>
      </c>
      <c r="D79" s="96" t="s">
        <v>203</v>
      </c>
      <c r="E79" s="96">
        <v>2003</v>
      </c>
      <c r="F79" s="115">
        <v>88660</v>
      </c>
    </row>
    <row r="80" spans="2:6" x14ac:dyDescent="0.25">
      <c r="B80" s="101">
        <v>36383</v>
      </c>
      <c r="C80" s="96" t="s">
        <v>106</v>
      </c>
      <c r="D80" s="96" t="s">
        <v>186</v>
      </c>
      <c r="E80" s="96">
        <v>2009</v>
      </c>
      <c r="F80" s="115">
        <v>142834</v>
      </c>
    </row>
    <row r="81" spans="2:6" x14ac:dyDescent="0.25">
      <c r="B81" s="101">
        <v>36406</v>
      </c>
      <c r="C81" s="96" t="s">
        <v>116</v>
      </c>
      <c r="D81" s="96" t="s">
        <v>202</v>
      </c>
      <c r="E81" s="96">
        <v>2001</v>
      </c>
      <c r="F81" s="115">
        <v>487632</v>
      </c>
    </row>
    <row r="82" spans="2:6" x14ac:dyDescent="0.25">
      <c r="B82" s="101">
        <v>36447</v>
      </c>
      <c r="C82" s="96" t="s">
        <v>116</v>
      </c>
      <c r="D82" s="96" t="s">
        <v>204</v>
      </c>
      <c r="E82" s="96">
        <v>2001</v>
      </c>
      <c r="F82" s="115">
        <v>265981</v>
      </c>
    </row>
    <row r="83" spans="2:6" x14ac:dyDescent="0.25">
      <c r="B83" s="101">
        <v>36448</v>
      </c>
      <c r="C83" s="96" t="s">
        <v>100</v>
      </c>
      <c r="D83" s="96" t="s">
        <v>174</v>
      </c>
      <c r="E83" s="96">
        <v>2001</v>
      </c>
      <c r="F83" s="115">
        <v>249212</v>
      </c>
    </row>
    <row r="84" spans="2:6" x14ac:dyDescent="0.25">
      <c r="B84" s="101">
        <v>36448</v>
      </c>
      <c r="C84" s="96" t="s">
        <v>101</v>
      </c>
      <c r="D84" s="96" t="s">
        <v>174</v>
      </c>
      <c r="E84" s="96">
        <v>2001</v>
      </c>
      <c r="F84" s="115">
        <v>238793</v>
      </c>
    </row>
    <row r="85" spans="2:6" x14ac:dyDescent="0.25">
      <c r="B85" s="101">
        <v>36448</v>
      </c>
      <c r="C85" s="96" t="s">
        <v>102</v>
      </c>
      <c r="D85" s="96" t="s">
        <v>174</v>
      </c>
      <c r="E85" s="96">
        <v>2002</v>
      </c>
      <c r="F85" s="115">
        <v>217762</v>
      </c>
    </row>
    <row r="86" spans="2:6" x14ac:dyDescent="0.25">
      <c r="B86" s="101">
        <v>36448</v>
      </c>
      <c r="C86" s="96" t="s">
        <v>175</v>
      </c>
      <c r="D86" s="96" t="s">
        <v>174</v>
      </c>
      <c r="E86" s="96">
        <v>2003</v>
      </c>
      <c r="F86" s="115">
        <v>196678</v>
      </c>
    </row>
    <row r="87" spans="2:6" x14ac:dyDescent="0.25">
      <c r="B87" s="101">
        <v>36448</v>
      </c>
      <c r="C87" s="96" t="s">
        <v>103</v>
      </c>
      <c r="D87" s="96" t="s">
        <v>174</v>
      </c>
      <c r="E87" s="96">
        <v>2004</v>
      </c>
      <c r="F87" s="115">
        <v>176873</v>
      </c>
    </row>
    <row r="88" spans="2:6" x14ac:dyDescent="0.25">
      <c r="B88" s="101">
        <v>36454</v>
      </c>
      <c r="C88" s="96" t="s">
        <v>116</v>
      </c>
      <c r="D88" s="96" t="s">
        <v>205</v>
      </c>
      <c r="E88" s="96">
        <v>2002</v>
      </c>
      <c r="F88" s="115">
        <v>443302</v>
      </c>
    </row>
    <row r="89" spans="2:6" x14ac:dyDescent="0.25">
      <c r="B89" s="101">
        <v>36490</v>
      </c>
      <c r="C89" s="96" t="s">
        <v>116</v>
      </c>
      <c r="D89" s="96" t="s">
        <v>173</v>
      </c>
      <c r="E89" s="96">
        <v>2003</v>
      </c>
      <c r="F89" s="115">
        <v>221651</v>
      </c>
    </row>
    <row r="90" spans="2:6" x14ac:dyDescent="0.25">
      <c r="B90" s="101">
        <v>36501</v>
      </c>
      <c r="C90" s="96" t="s">
        <v>113</v>
      </c>
      <c r="D90" s="103">
        <v>0.1</v>
      </c>
      <c r="E90" s="96">
        <v>2004</v>
      </c>
      <c r="F90" s="115">
        <v>354641</v>
      </c>
    </row>
    <row r="91" spans="2:6" x14ac:dyDescent="0.25">
      <c r="B91" s="101">
        <v>36511</v>
      </c>
      <c r="C91" s="96" t="s">
        <v>106</v>
      </c>
      <c r="D91" s="96" t="s">
        <v>187</v>
      </c>
      <c r="E91" s="96">
        <v>2003</v>
      </c>
      <c r="F91" s="115">
        <v>158705</v>
      </c>
    </row>
    <row r="92" spans="2:6" x14ac:dyDescent="0.25">
      <c r="B92" s="101">
        <v>36516</v>
      </c>
      <c r="C92" s="96" t="s">
        <v>116</v>
      </c>
      <c r="D92" s="96" t="s">
        <v>206</v>
      </c>
      <c r="E92" s="96">
        <v>2004</v>
      </c>
      <c r="F92" s="115">
        <v>177321</v>
      </c>
    </row>
    <row r="93" spans="2:6" x14ac:dyDescent="0.25">
      <c r="B93" s="101">
        <v>36532</v>
      </c>
      <c r="C93" s="96" t="s">
        <v>116</v>
      </c>
      <c r="D93" s="96" t="s">
        <v>207</v>
      </c>
      <c r="E93" s="96">
        <v>2005</v>
      </c>
      <c r="F93" s="115">
        <v>576292</v>
      </c>
    </row>
    <row r="94" spans="2:6" x14ac:dyDescent="0.25">
      <c r="B94" s="101">
        <v>36551</v>
      </c>
      <c r="C94" s="96" t="s">
        <v>116</v>
      </c>
      <c r="D94" s="96" t="s">
        <v>177</v>
      </c>
      <c r="E94" s="96">
        <v>2007</v>
      </c>
      <c r="F94" s="115">
        <v>664953</v>
      </c>
    </row>
    <row r="95" spans="2:6" x14ac:dyDescent="0.25">
      <c r="B95" s="101">
        <v>36559</v>
      </c>
      <c r="C95" s="96" t="s">
        <v>171</v>
      </c>
      <c r="D95" s="96" t="s">
        <v>176</v>
      </c>
      <c r="E95" s="96">
        <v>2020</v>
      </c>
      <c r="F95" s="115">
        <v>1250000</v>
      </c>
    </row>
    <row r="96" spans="2:6" x14ac:dyDescent="0.25">
      <c r="B96" s="101">
        <v>36600</v>
      </c>
      <c r="C96" s="96" t="s">
        <v>171</v>
      </c>
      <c r="D96" s="103">
        <v>0.11375</v>
      </c>
      <c r="E96" s="96">
        <v>2010</v>
      </c>
      <c r="F96" s="115">
        <v>1000000</v>
      </c>
    </row>
    <row r="97" spans="2:6" x14ac:dyDescent="0.25">
      <c r="B97" s="101">
        <v>36620</v>
      </c>
      <c r="C97" s="96" t="s">
        <v>113</v>
      </c>
      <c r="D97" s="103">
        <v>8.1250000000000003E-2</v>
      </c>
      <c r="E97" s="96">
        <v>2004</v>
      </c>
      <c r="F97" s="115">
        <v>443302</v>
      </c>
    </row>
    <row r="98" spans="2:6" x14ac:dyDescent="0.25">
      <c r="B98" s="101">
        <v>36670</v>
      </c>
      <c r="C98" s="96" t="s">
        <v>113</v>
      </c>
      <c r="D98" s="96" t="s">
        <v>189</v>
      </c>
      <c r="E98" s="96">
        <v>2005</v>
      </c>
      <c r="F98" s="115">
        <v>664953</v>
      </c>
    </row>
    <row r="99" spans="2:6" x14ac:dyDescent="0.25">
      <c r="B99" s="101">
        <v>36691</v>
      </c>
      <c r="C99" s="96" t="s">
        <v>107</v>
      </c>
      <c r="D99" s="103">
        <v>5.1249999999999997E-2</v>
      </c>
      <c r="E99" s="96">
        <v>2004</v>
      </c>
      <c r="F99" s="115">
        <v>476115</v>
      </c>
    </row>
    <row r="100" spans="2:6" x14ac:dyDescent="0.25">
      <c r="B100" s="101">
        <v>36692</v>
      </c>
      <c r="C100" s="96" t="s">
        <v>171</v>
      </c>
      <c r="D100" s="96" t="s">
        <v>137</v>
      </c>
      <c r="E100" s="96">
        <v>2015</v>
      </c>
      <c r="F100" s="115">
        <v>2402701</v>
      </c>
    </row>
    <row r="101" spans="2:6" x14ac:dyDescent="0.25">
      <c r="B101" s="101">
        <v>36697</v>
      </c>
      <c r="C101" s="96" t="s">
        <v>116</v>
      </c>
      <c r="D101" s="96" t="s">
        <v>189</v>
      </c>
      <c r="E101" s="96">
        <v>2003</v>
      </c>
      <c r="F101" s="115">
        <v>886603</v>
      </c>
    </row>
    <row r="102" spans="2:6" x14ac:dyDescent="0.25">
      <c r="B102" s="101">
        <v>36727</v>
      </c>
      <c r="C102" s="96" t="s">
        <v>116</v>
      </c>
      <c r="D102" s="96" t="s">
        <v>205</v>
      </c>
      <c r="E102" s="96">
        <v>2004</v>
      </c>
      <c r="F102" s="115">
        <v>886603</v>
      </c>
    </row>
    <row r="103" spans="2:6" x14ac:dyDescent="0.25">
      <c r="B103" s="101">
        <v>36728</v>
      </c>
      <c r="C103" s="96" t="s">
        <v>171</v>
      </c>
      <c r="D103" s="96" t="s">
        <v>177</v>
      </c>
      <c r="E103" s="96">
        <v>2030</v>
      </c>
      <c r="F103" s="115">
        <v>1250000</v>
      </c>
    </row>
    <row r="104" spans="2:6" x14ac:dyDescent="0.25">
      <c r="B104" s="101">
        <v>36776</v>
      </c>
      <c r="C104" s="96" t="s">
        <v>116</v>
      </c>
      <c r="D104" s="96" t="s">
        <v>207</v>
      </c>
      <c r="E104" s="96">
        <v>2007</v>
      </c>
      <c r="F104" s="115">
        <v>443302</v>
      </c>
    </row>
    <row r="105" spans="2:6" x14ac:dyDescent="0.25">
      <c r="B105" s="101">
        <v>36795</v>
      </c>
      <c r="C105" s="96" t="s">
        <v>107</v>
      </c>
      <c r="D105" s="96" t="s">
        <v>188</v>
      </c>
      <c r="E105" s="96">
        <v>2005</v>
      </c>
      <c r="F105" s="115">
        <v>488018</v>
      </c>
    </row>
    <row r="106" spans="2:6" x14ac:dyDescent="0.25">
      <c r="B106" s="101">
        <v>36922</v>
      </c>
      <c r="C106" s="96" t="s">
        <v>171</v>
      </c>
      <c r="D106" s="96" t="s">
        <v>178</v>
      </c>
      <c r="E106" s="96">
        <v>2031</v>
      </c>
      <c r="F106" s="115">
        <v>975000</v>
      </c>
    </row>
    <row r="107" spans="2:6" x14ac:dyDescent="0.25">
      <c r="B107" s="101">
        <v>36943</v>
      </c>
      <c r="C107" s="96" t="s">
        <v>171</v>
      </c>
      <c r="D107" s="103">
        <v>0.12375</v>
      </c>
      <c r="E107" s="96">
        <v>2012</v>
      </c>
      <c r="F107" s="115">
        <v>1593952</v>
      </c>
    </row>
    <row r="108" spans="2:6" ht="15.75" thickBot="1" x14ac:dyDescent="0.3">
      <c r="B108" s="116">
        <v>36944</v>
      </c>
      <c r="C108" s="105" t="s">
        <v>116</v>
      </c>
      <c r="D108" s="105" t="s">
        <v>207</v>
      </c>
      <c r="E108" s="105">
        <v>2007</v>
      </c>
      <c r="F108" s="117">
        <v>443302</v>
      </c>
    </row>
    <row r="109" spans="2:6" x14ac:dyDescent="0.25">
      <c r="B109" s="96"/>
      <c r="C109" s="96"/>
      <c r="D109" s="96"/>
      <c r="E109" s="96"/>
      <c r="F109" s="96"/>
    </row>
    <row r="110" spans="2:6" ht="15.75" thickBot="1" x14ac:dyDescent="0.3"/>
    <row r="111" spans="2:6" x14ac:dyDescent="0.25">
      <c r="B111" s="108" t="s">
        <v>10</v>
      </c>
      <c r="C111" s="109">
        <f>+SUM(F10:F108)</f>
        <v>61798270</v>
      </c>
    </row>
    <row r="112" spans="2:6" ht="30" x14ac:dyDescent="0.25">
      <c r="B112" s="110" t="s">
        <v>220</v>
      </c>
      <c r="C112" s="111">
        <f>+SUM(F10:F25)</f>
        <v>14168112</v>
      </c>
    </row>
    <row r="113" spans="2:3" ht="30.75" thickBot="1" x14ac:dyDescent="0.3">
      <c r="B113" s="112" t="s">
        <v>222</v>
      </c>
      <c r="C113" s="113">
        <f>+SUM(F26:F108)</f>
        <v>47630158</v>
      </c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tabSelected="1" topLeftCell="A22" zoomScale="62" zoomScaleNormal="62" workbookViewId="0">
      <selection activeCell="E55" sqref="E55"/>
    </sheetView>
  </sheetViews>
  <sheetFormatPr baseColWidth="10" defaultColWidth="11.42578125" defaultRowHeight="15" x14ac:dyDescent="0.25"/>
  <cols>
    <col min="2" max="2" width="16.42578125" customWidth="1"/>
    <col min="3" max="3" width="16.5703125" bestFit="1" customWidth="1"/>
    <col min="4" max="4" width="13.7109375" bestFit="1" customWidth="1"/>
    <col min="5" max="5" width="12.7109375" bestFit="1" customWidth="1"/>
    <col min="7" max="7" width="13.28515625" bestFit="1" customWidth="1"/>
  </cols>
  <sheetData>
    <row r="1" spans="2:9" ht="15.75" thickBot="1" x14ac:dyDescent="0.3"/>
    <row r="2" spans="2:9" x14ac:dyDescent="0.25">
      <c r="B2" s="158" t="s">
        <v>228</v>
      </c>
      <c r="C2" s="159"/>
      <c r="D2" s="159"/>
      <c r="E2" s="159"/>
      <c r="F2" s="159"/>
      <c r="G2" s="160"/>
    </row>
    <row r="3" spans="2:9" x14ac:dyDescent="0.25">
      <c r="B3" s="99" t="s">
        <v>71</v>
      </c>
      <c r="C3" s="97"/>
      <c r="D3" s="97"/>
      <c r="E3" s="97"/>
      <c r="F3" s="97"/>
      <c r="G3" s="100"/>
    </row>
    <row r="4" spans="2:9" x14ac:dyDescent="0.25">
      <c r="B4" s="99"/>
      <c r="C4" s="97" t="s">
        <v>69</v>
      </c>
      <c r="D4" s="97" t="s">
        <v>225</v>
      </c>
      <c r="E4" s="97" t="s">
        <v>219</v>
      </c>
      <c r="F4" s="97" t="s">
        <v>226</v>
      </c>
      <c r="G4" s="100" t="s">
        <v>227</v>
      </c>
    </row>
    <row r="5" spans="2:9" x14ac:dyDescent="0.25">
      <c r="B5" s="95" t="s">
        <v>23</v>
      </c>
      <c r="C5" s="114">
        <v>33329</v>
      </c>
      <c r="D5" s="96">
        <v>786547</v>
      </c>
      <c r="E5" s="96" t="s">
        <v>75</v>
      </c>
      <c r="F5" s="119">
        <v>0.25</v>
      </c>
      <c r="G5" s="124">
        <f t="shared" ref="G5:G51" si="0">+D5*F5</f>
        <v>196636.75</v>
      </c>
    </row>
    <row r="6" spans="2:9" x14ac:dyDescent="0.25">
      <c r="B6" s="95" t="s">
        <v>25</v>
      </c>
      <c r="C6" s="114">
        <v>33329</v>
      </c>
      <c r="D6" s="96">
        <v>1912751</v>
      </c>
      <c r="E6" s="96" t="s">
        <v>75</v>
      </c>
      <c r="F6" s="119">
        <v>0.61</v>
      </c>
      <c r="G6" s="124">
        <f t="shared" si="0"/>
        <v>1166778.1099999999</v>
      </c>
    </row>
    <row r="7" spans="2:9" x14ac:dyDescent="0.25">
      <c r="B7" s="95" t="s">
        <v>22</v>
      </c>
      <c r="C7" s="114">
        <v>33848</v>
      </c>
      <c r="D7" s="96">
        <v>1190284</v>
      </c>
      <c r="E7" s="96" t="s">
        <v>75</v>
      </c>
      <c r="F7" s="119">
        <v>0.02</v>
      </c>
      <c r="G7" s="124">
        <f t="shared" si="0"/>
        <v>23805.68</v>
      </c>
    </row>
    <row r="8" spans="2:9" x14ac:dyDescent="0.25">
      <c r="B8" s="95" t="s">
        <v>24</v>
      </c>
      <c r="C8" s="114">
        <v>33848</v>
      </c>
      <c r="D8" s="96">
        <v>187928</v>
      </c>
      <c r="E8" s="96" t="s">
        <v>75</v>
      </c>
      <c r="F8" s="119">
        <v>0.33</v>
      </c>
      <c r="G8" s="124">
        <f t="shared" si="0"/>
        <v>62016.240000000005</v>
      </c>
    </row>
    <row r="9" spans="2:9" x14ac:dyDescent="0.25">
      <c r="B9" s="95" t="s">
        <v>31</v>
      </c>
      <c r="C9" s="114">
        <v>33862</v>
      </c>
      <c r="D9" s="96">
        <v>430841</v>
      </c>
      <c r="E9" s="96" t="s">
        <v>75</v>
      </c>
      <c r="F9" s="119">
        <v>0.22</v>
      </c>
      <c r="G9" s="124">
        <f t="shared" si="0"/>
        <v>94785.02</v>
      </c>
      <c r="I9" s="118"/>
    </row>
    <row r="10" spans="2:9" x14ac:dyDescent="0.25">
      <c r="B10" s="95" t="s">
        <v>32</v>
      </c>
      <c r="C10" s="114">
        <v>33940</v>
      </c>
      <c r="D10" s="96">
        <v>49390</v>
      </c>
      <c r="E10" s="96" t="s">
        <v>75</v>
      </c>
      <c r="F10" s="119">
        <v>0.56999999999999995</v>
      </c>
      <c r="G10" s="124">
        <f t="shared" si="0"/>
        <v>28152.3</v>
      </c>
    </row>
    <row r="11" spans="2:9" x14ac:dyDescent="0.25">
      <c r="B11" s="95" t="s">
        <v>63</v>
      </c>
      <c r="C11" s="114">
        <v>34059</v>
      </c>
      <c r="D11" s="96">
        <v>4821284.9587000003</v>
      </c>
      <c r="E11" s="96" t="s">
        <v>76</v>
      </c>
      <c r="F11" s="119">
        <v>0.18</v>
      </c>
      <c r="G11" s="124">
        <f t="shared" si="0"/>
        <v>867831.29256600002</v>
      </c>
    </row>
    <row r="12" spans="2:9" x14ac:dyDescent="0.25">
      <c r="B12" s="95" t="s">
        <v>72</v>
      </c>
      <c r="C12" s="114">
        <v>34059</v>
      </c>
      <c r="D12" s="96">
        <v>3572452</v>
      </c>
      <c r="E12" s="96" t="s">
        <v>76</v>
      </c>
      <c r="F12" s="119">
        <v>0.22</v>
      </c>
      <c r="G12" s="124">
        <f t="shared" si="0"/>
        <v>785939.44000000006</v>
      </c>
    </row>
    <row r="13" spans="2:9" x14ac:dyDescent="0.25">
      <c r="B13" s="95" t="s">
        <v>64</v>
      </c>
      <c r="C13" s="114">
        <v>34059</v>
      </c>
      <c r="D13" s="96">
        <v>1583420.6092699999</v>
      </c>
      <c r="E13" s="96" t="s">
        <v>76</v>
      </c>
      <c r="F13" s="119">
        <v>0.27</v>
      </c>
      <c r="G13" s="124">
        <f t="shared" si="0"/>
        <v>427523.5645029</v>
      </c>
    </row>
    <row r="14" spans="2:9" x14ac:dyDescent="0.25">
      <c r="B14" s="95" t="s">
        <v>48</v>
      </c>
      <c r="C14" s="114">
        <v>34323</v>
      </c>
      <c r="D14" s="96">
        <v>2024207</v>
      </c>
      <c r="E14" s="96" t="s">
        <v>76</v>
      </c>
      <c r="F14" s="119">
        <v>0.09</v>
      </c>
      <c r="G14" s="124">
        <f t="shared" si="0"/>
        <v>182178.63</v>
      </c>
    </row>
    <row r="15" spans="2:9" x14ac:dyDescent="0.25">
      <c r="B15" s="95" t="s">
        <v>26</v>
      </c>
      <c r="C15" s="114">
        <v>34696</v>
      </c>
      <c r="D15" s="96">
        <v>5197</v>
      </c>
      <c r="E15" s="96" t="s">
        <v>75</v>
      </c>
      <c r="F15" s="119">
        <v>0.19</v>
      </c>
      <c r="G15" s="124">
        <f t="shared" si="0"/>
        <v>987.43000000000006</v>
      </c>
    </row>
    <row r="16" spans="2:9" x14ac:dyDescent="0.25">
      <c r="B16" s="95" t="s">
        <v>27</v>
      </c>
      <c r="C16" s="114">
        <v>34696</v>
      </c>
      <c r="D16" s="96">
        <v>1186575</v>
      </c>
      <c r="E16" s="96" t="s">
        <v>75</v>
      </c>
      <c r="F16" s="119">
        <v>0.09</v>
      </c>
      <c r="G16" s="124">
        <f t="shared" si="0"/>
        <v>106791.75</v>
      </c>
    </row>
    <row r="17" spans="2:7" x14ac:dyDescent="0.25">
      <c r="B17" s="95" t="s">
        <v>67</v>
      </c>
      <c r="C17" s="114">
        <v>34904</v>
      </c>
      <c r="D17" s="96">
        <v>103.03</v>
      </c>
      <c r="E17" s="96" t="s">
        <v>75</v>
      </c>
      <c r="F17" s="119">
        <v>1</v>
      </c>
      <c r="G17" s="124">
        <f t="shared" si="0"/>
        <v>103.03</v>
      </c>
    </row>
    <row r="18" spans="2:7" x14ac:dyDescent="0.25">
      <c r="B18" s="95" t="s">
        <v>50</v>
      </c>
      <c r="C18" s="114">
        <v>35347</v>
      </c>
      <c r="D18" s="96">
        <v>1290325</v>
      </c>
      <c r="E18" s="96" t="s">
        <v>76</v>
      </c>
      <c r="F18" s="119">
        <v>0.06</v>
      </c>
      <c r="G18" s="124">
        <f t="shared" si="0"/>
        <v>77419.5</v>
      </c>
    </row>
    <row r="19" spans="2:7" x14ac:dyDescent="0.25">
      <c r="B19" s="95" t="s">
        <v>55</v>
      </c>
      <c r="C19" s="114">
        <v>35460</v>
      </c>
      <c r="D19" s="96">
        <v>4575000</v>
      </c>
      <c r="E19" s="96" t="s">
        <v>76</v>
      </c>
      <c r="F19" s="119">
        <v>0.45</v>
      </c>
      <c r="G19" s="124">
        <f t="shared" si="0"/>
        <v>2058750</v>
      </c>
    </row>
    <row r="20" spans="2:7" x14ac:dyDescent="0.25">
      <c r="B20" s="95" t="s">
        <v>34</v>
      </c>
      <c r="C20" s="114">
        <v>35473</v>
      </c>
      <c r="D20" s="96">
        <v>403640</v>
      </c>
      <c r="E20" s="96" t="s">
        <v>76</v>
      </c>
      <c r="F20" s="119">
        <v>0.8</v>
      </c>
      <c r="G20" s="124">
        <f t="shared" si="0"/>
        <v>322912</v>
      </c>
    </row>
    <row r="21" spans="2:7" x14ac:dyDescent="0.25">
      <c r="B21" s="95" t="s">
        <v>40</v>
      </c>
      <c r="C21" s="114">
        <v>35559</v>
      </c>
      <c r="D21" s="96">
        <v>2324876</v>
      </c>
      <c r="E21" s="96" t="s">
        <v>75</v>
      </c>
      <c r="F21" s="119">
        <v>0.06</v>
      </c>
      <c r="G21" s="124">
        <f t="shared" si="0"/>
        <v>139492.56</v>
      </c>
    </row>
    <row r="22" spans="2:7" x14ac:dyDescent="0.25">
      <c r="B22" s="95" t="s">
        <v>33</v>
      </c>
      <c r="C22" s="114">
        <v>35621</v>
      </c>
      <c r="D22" s="96">
        <v>270100</v>
      </c>
      <c r="E22" s="96" t="s">
        <v>76</v>
      </c>
      <c r="F22" s="119">
        <v>0.57999999999999996</v>
      </c>
      <c r="G22" s="124">
        <f t="shared" si="0"/>
        <v>156658</v>
      </c>
    </row>
    <row r="23" spans="2:7" x14ac:dyDescent="0.25">
      <c r="B23" s="95" t="s">
        <v>58</v>
      </c>
      <c r="C23" s="114">
        <v>35692</v>
      </c>
      <c r="D23" s="96">
        <v>3535086</v>
      </c>
      <c r="E23" s="96" t="s">
        <v>76</v>
      </c>
      <c r="F23" s="119">
        <v>0.72</v>
      </c>
      <c r="G23" s="124">
        <f t="shared" si="0"/>
        <v>2545261.92</v>
      </c>
    </row>
    <row r="24" spans="2:7" x14ac:dyDescent="0.25">
      <c r="B24" s="95" t="s">
        <v>37</v>
      </c>
      <c r="C24" s="114">
        <v>35780</v>
      </c>
      <c r="D24" s="96">
        <v>153242</v>
      </c>
      <c r="E24" s="96" t="s">
        <v>76</v>
      </c>
      <c r="F24" s="119">
        <v>0.12</v>
      </c>
      <c r="G24" s="124">
        <f t="shared" si="0"/>
        <v>18389.04</v>
      </c>
    </row>
    <row r="25" spans="2:7" x14ac:dyDescent="0.25">
      <c r="B25" s="95" t="s">
        <v>38</v>
      </c>
      <c r="C25" s="114">
        <v>35898</v>
      </c>
      <c r="D25" s="96">
        <v>1000000</v>
      </c>
      <c r="E25" s="96" t="s">
        <v>76</v>
      </c>
      <c r="F25" s="119">
        <v>0.54</v>
      </c>
      <c r="G25" s="124">
        <f t="shared" si="0"/>
        <v>540000</v>
      </c>
    </row>
    <row r="26" spans="2:7" x14ac:dyDescent="0.25">
      <c r="B26" s="95" t="s">
        <v>41</v>
      </c>
      <c r="C26" s="114">
        <v>35997</v>
      </c>
      <c r="D26" s="96">
        <v>749285</v>
      </c>
      <c r="E26" s="96" t="s">
        <v>75</v>
      </c>
      <c r="F26" s="119">
        <v>0.24</v>
      </c>
      <c r="G26" s="124">
        <f t="shared" si="0"/>
        <v>179828.4</v>
      </c>
    </row>
    <row r="27" spans="2:7" x14ac:dyDescent="0.25">
      <c r="B27" s="95" t="s">
        <v>46</v>
      </c>
      <c r="C27" s="114">
        <v>36057</v>
      </c>
      <c r="D27" s="96">
        <v>1112396</v>
      </c>
      <c r="E27" s="96" t="s">
        <v>75</v>
      </c>
      <c r="F27" s="119">
        <v>0.87</v>
      </c>
      <c r="G27" s="124">
        <f t="shared" si="0"/>
        <v>967784.52</v>
      </c>
    </row>
    <row r="28" spans="2:7" x14ac:dyDescent="0.25">
      <c r="B28" s="95" t="s">
        <v>49</v>
      </c>
      <c r="C28" s="114">
        <v>36133</v>
      </c>
      <c r="D28" s="96">
        <v>908182</v>
      </c>
      <c r="E28" s="96" t="s">
        <v>76</v>
      </c>
      <c r="F28" s="119">
        <v>0.05</v>
      </c>
      <c r="G28" s="124">
        <f t="shared" si="0"/>
        <v>45409.100000000006</v>
      </c>
    </row>
    <row r="29" spans="2:7" x14ac:dyDescent="0.25">
      <c r="B29" s="95" t="s">
        <v>28</v>
      </c>
      <c r="C29" s="114">
        <v>36175</v>
      </c>
      <c r="D29" s="96">
        <v>441595</v>
      </c>
      <c r="E29" s="96" t="s">
        <v>75</v>
      </c>
      <c r="F29" s="119">
        <v>0.28000000000000003</v>
      </c>
      <c r="G29" s="124">
        <f t="shared" si="0"/>
        <v>123646.6</v>
      </c>
    </row>
    <row r="30" spans="2:7" x14ac:dyDescent="0.25">
      <c r="B30" s="95" t="s">
        <v>29</v>
      </c>
      <c r="C30" s="114">
        <v>36175</v>
      </c>
      <c r="D30" s="96">
        <v>689032</v>
      </c>
      <c r="E30" s="96" t="s">
        <v>75</v>
      </c>
      <c r="F30" s="119">
        <v>0.18</v>
      </c>
      <c r="G30" s="124">
        <f t="shared" si="0"/>
        <v>124025.76</v>
      </c>
    </row>
    <row r="31" spans="2:7" x14ac:dyDescent="0.25">
      <c r="B31" s="95" t="s">
        <v>56</v>
      </c>
      <c r="C31" s="114">
        <v>36216</v>
      </c>
      <c r="D31" s="96">
        <v>1433497</v>
      </c>
      <c r="E31" s="96" t="s">
        <v>76</v>
      </c>
      <c r="F31" s="119">
        <v>0.88</v>
      </c>
      <c r="G31" s="124">
        <f t="shared" si="0"/>
        <v>1261477.3600000001</v>
      </c>
    </row>
    <row r="32" spans="2:7" x14ac:dyDescent="0.25">
      <c r="B32" s="95" t="s">
        <v>35</v>
      </c>
      <c r="C32" s="114">
        <v>36256</v>
      </c>
      <c r="D32" s="96">
        <v>300000</v>
      </c>
      <c r="E32" s="96" t="s">
        <v>76</v>
      </c>
      <c r="F32" s="119">
        <v>0.23</v>
      </c>
      <c r="G32" s="124">
        <f t="shared" si="0"/>
        <v>69000</v>
      </c>
    </row>
    <row r="33" spans="2:7" x14ac:dyDescent="0.25">
      <c r="B33" s="95" t="s">
        <v>51</v>
      </c>
      <c r="C33" s="114">
        <v>36257</v>
      </c>
      <c r="D33" s="96">
        <v>1750000</v>
      </c>
      <c r="E33" s="96" t="s">
        <v>76</v>
      </c>
      <c r="F33" s="119">
        <v>0.19</v>
      </c>
      <c r="G33" s="124">
        <f t="shared" si="0"/>
        <v>332500</v>
      </c>
    </row>
    <row r="34" spans="2:7" x14ac:dyDescent="0.25">
      <c r="B34" s="95" t="s">
        <v>43</v>
      </c>
      <c r="C34" s="114">
        <v>36304</v>
      </c>
      <c r="D34" s="96">
        <v>2315881</v>
      </c>
      <c r="E34" s="96" t="s">
        <v>75</v>
      </c>
      <c r="F34" s="119">
        <v>0.4</v>
      </c>
      <c r="G34" s="124">
        <f t="shared" si="0"/>
        <v>926352.4</v>
      </c>
    </row>
    <row r="35" spans="2:7" x14ac:dyDescent="0.25">
      <c r="B35" s="95" t="s">
        <v>13</v>
      </c>
      <c r="C35" s="114">
        <v>36355</v>
      </c>
      <c r="D35" s="96">
        <v>341180</v>
      </c>
      <c r="E35" s="96" t="s">
        <v>75</v>
      </c>
      <c r="F35" s="119">
        <v>0.64</v>
      </c>
      <c r="G35" s="124">
        <f t="shared" si="0"/>
        <v>218355.20000000001</v>
      </c>
    </row>
    <row r="36" spans="2:7" x14ac:dyDescent="0.25">
      <c r="B36" s="95" t="s">
        <v>14</v>
      </c>
      <c r="C36" s="114">
        <v>36355</v>
      </c>
      <c r="D36" s="96">
        <v>73800</v>
      </c>
      <c r="E36" s="96" t="s">
        <v>75</v>
      </c>
      <c r="F36" s="119">
        <v>0.14000000000000001</v>
      </c>
      <c r="G36" s="124">
        <f t="shared" si="0"/>
        <v>10332.000000000002</v>
      </c>
    </row>
    <row r="37" spans="2:7" x14ac:dyDescent="0.25">
      <c r="B37" s="95" t="s">
        <v>15</v>
      </c>
      <c r="C37" s="114">
        <v>36466</v>
      </c>
      <c r="D37" s="96">
        <v>469790</v>
      </c>
      <c r="E37" s="96" t="s">
        <v>75</v>
      </c>
      <c r="F37" s="119">
        <v>0.92</v>
      </c>
      <c r="G37" s="124">
        <f t="shared" si="0"/>
        <v>432206.80000000005</v>
      </c>
    </row>
    <row r="38" spans="2:7" x14ac:dyDescent="0.25">
      <c r="B38" s="95" t="s">
        <v>16</v>
      </c>
      <c r="C38" s="114">
        <v>36466</v>
      </c>
      <c r="D38" s="96">
        <v>10900</v>
      </c>
      <c r="E38" s="96" t="s">
        <v>75</v>
      </c>
      <c r="F38" s="119">
        <v>0.2</v>
      </c>
      <c r="G38" s="124">
        <f t="shared" si="0"/>
        <v>2180</v>
      </c>
    </row>
    <row r="39" spans="2:7" x14ac:dyDescent="0.25">
      <c r="B39" s="95" t="s">
        <v>57</v>
      </c>
      <c r="C39" s="114">
        <v>36559</v>
      </c>
      <c r="D39" s="96">
        <v>1250000</v>
      </c>
      <c r="E39" s="96" t="s">
        <v>76</v>
      </c>
      <c r="F39" s="119">
        <v>0.87</v>
      </c>
      <c r="G39" s="124">
        <f t="shared" si="0"/>
        <v>1087500</v>
      </c>
    </row>
    <row r="40" spans="2:7" x14ac:dyDescent="0.25">
      <c r="B40" s="95" t="s">
        <v>42</v>
      </c>
      <c r="C40" s="114">
        <v>36577</v>
      </c>
      <c r="D40" s="96">
        <v>2227826</v>
      </c>
      <c r="E40" s="96" t="s">
        <v>75</v>
      </c>
      <c r="F40" s="119">
        <v>0.65</v>
      </c>
      <c r="G40" s="124">
        <f t="shared" si="0"/>
        <v>1448086.9000000001</v>
      </c>
    </row>
    <row r="41" spans="2:7" x14ac:dyDescent="0.25">
      <c r="B41" s="95" t="s">
        <v>44</v>
      </c>
      <c r="C41" s="114">
        <v>36577</v>
      </c>
      <c r="D41" s="96">
        <v>2330109</v>
      </c>
      <c r="E41" s="96" t="s">
        <v>75</v>
      </c>
      <c r="F41" s="119">
        <v>0.37</v>
      </c>
      <c r="G41" s="124">
        <f t="shared" si="0"/>
        <v>862140.33</v>
      </c>
    </row>
    <row r="42" spans="2:7" x14ac:dyDescent="0.25">
      <c r="B42" s="95" t="s">
        <v>52</v>
      </c>
      <c r="C42" s="114">
        <v>36600</v>
      </c>
      <c r="D42" s="96">
        <v>1000000</v>
      </c>
      <c r="E42" s="96" t="s">
        <v>76</v>
      </c>
      <c r="F42" s="119">
        <v>0.14000000000000001</v>
      </c>
      <c r="G42" s="124">
        <f t="shared" si="0"/>
        <v>140000</v>
      </c>
    </row>
    <row r="43" spans="2:7" x14ac:dyDescent="0.25">
      <c r="B43" s="95" t="s">
        <v>17</v>
      </c>
      <c r="C43" s="114">
        <v>36640</v>
      </c>
      <c r="D43" s="96">
        <v>196900</v>
      </c>
      <c r="E43" s="96" t="s">
        <v>75</v>
      </c>
      <c r="F43" s="119">
        <v>0.83</v>
      </c>
      <c r="G43" s="124">
        <f t="shared" si="0"/>
        <v>163427</v>
      </c>
    </row>
    <row r="44" spans="2:7" x14ac:dyDescent="0.25">
      <c r="B44" s="95" t="s">
        <v>54</v>
      </c>
      <c r="C44" s="114">
        <v>36692</v>
      </c>
      <c r="D44" s="96">
        <v>2402701</v>
      </c>
      <c r="E44" s="96" t="s">
        <v>76</v>
      </c>
      <c r="F44" s="119">
        <v>0.62</v>
      </c>
      <c r="G44" s="124">
        <f t="shared" si="0"/>
        <v>1489674.6199999999</v>
      </c>
    </row>
    <row r="45" spans="2:7" x14ac:dyDescent="0.25">
      <c r="B45" s="95" t="s">
        <v>59</v>
      </c>
      <c r="C45" s="114">
        <v>36728</v>
      </c>
      <c r="D45" s="96">
        <v>1250000</v>
      </c>
      <c r="E45" s="96" t="s">
        <v>76</v>
      </c>
      <c r="F45" s="119">
        <v>0.81</v>
      </c>
      <c r="G45" s="124">
        <f t="shared" si="0"/>
        <v>1012500.0000000001</v>
      </c>
    </row>
    <row r="46" spans="2:7" x14ac:dyDescent="0.25">
      <c r="B46" s="95" t="s">
        <v>18</v>
      </c>
      <c r="C46" s="114">
        <v>36760</v>
      </c>
      <c r="D46" s="96">
        <v>69600</v>
      </c>
      <c r="E46" s="96" t="s">
        <v>75</v>
      </c>
      <c r="F46" s="119">
        <v>0.56999999999999995</v>
      </c>
      <c r="G46" s="124">
        <f t="shared" si="0"/>
        <v>39672</v>
      </c>
    </row>
    <row r="47" spans="2:7" x14ac:dyDescent="0.25">
      <c r="B47" s="95" t="s">
        <v>19</v>
      </c>
      <c r="C47" s="114">
        <v>36829</v>
      </c>
      <c r="D47" s="96">
        <v>433000</v>
      </c>
      <c r="E47" s="96" t="s">
        <v>75</v>
      </c>
      <c r="F47" s="119">
        <v>0.99</v>
      </c>
      <c r="G47" s="124">
        <f t="shared" si="0"/>
        <v>428670</v>
      </c>
    </row>
    <row r="48" spans="2:7" x14ac:dyDescent="0.25">
      <c r="B48" s="95" t="s">
        <v>60</v>
      </c>
      <c r="C48" s="114">
        <v>36922</v>
      </c>
      <c r="D48" s="96">
        <v>975000</v>
      </c>
      <c r="E48" s="96" t="s">
        <v>76</v>
      </c>
      <c r="F48" s="119">
        <v>0.99</v>
      </c>
      <c r="G48" s="124">
        <f t="shared" si="0"/>
        <v>965250</v>
      </c>
    </row>
    <row r="49" spans="2:7" x14ac:dyDescent="0.25">
      <c r="B49" s="95" t="s">
        <v>20</v>
      </c>
      <c r="C49" s="114">
        <v>36938</v>
      </c>
      <c r="D49" s="96">
        <v>123100</v>
      </c>
      <c r="E49" s="96" t="s">
        <v>75</v>
      </c>
      <c r="F49" s="119">
        <v>0.68</v>
      </c>
      <c r="G49" s="124">
        <f t="shared" si="0"/>
        <v>83708</v>
      </c>
    </row>
    <row r="50" spans="2:7" x14ac:dyDescent="0.25">
      <c r="B50" s="95" t="s">
        <v>45</v>
      </c>
      <c r="C50" s="114">
        <v>36943</v>
      </c>
      <c r="D50" s="96">
        <v>2608064</v>
      </c>
      <c r="E50" s="96" t="s">
        <v>75</v>
      </c>
      <c r="F50" s="119">
        <v>0.67</v>
      </c>
      <c r="G50" s="124">
        <f t="shared" si="0"/>
        <v>1747402.8800000001</v>
      </c>
    </row>
    <row r="51" spans="2:7" ht="15.75" thickBot="1" x14ac:dyDescent="0.3">
      <c r="B51" s="104" t="s">
        <v>53</v>
      </c>
      <c r="C51" s="120">
        <v>36943</v>
      </c>
      <c r="D51" s="105">
        <v>1593952</v>
      </c>
      <c r="E51" s="105" t="s">
        <v>76</v>
      </c>
      <c r="F51" s="121">
        <v>0.42</v>
      </c>
      <c r="G51" s="125">
        <f t="shared" si="0"/>
        <v>669459.84</v>
      </c>
    </row>
    <row r="53" spans="2:7" ht="15.75" thickBot="1" x14ac:dyDescent="0.3">
      <c r="G53" s="118"/>
    </row>
    <row r="54" spans="2:7" x14ac:dyDescent="0.25">
      <c r="B54" s="108" t="s">
        <v>229</v>
      </c>
      <c r="C54" s="126">
        <f>+SUM(G5:G51)</f>
        <v>24633001.967068896</v>
      </c>
    </row>
    <row r="55" spans="2:7" ht="45" x14ac:dyDescent="0.25">
      <c r="B55" s="110" t="s">
        <v>231</v>
      </c>
      <c r="C55" s="127">
        <f>+SUM(G5:G17)</f>
        <v>3943529.2370688999</v>
      </c>
    </row>
    <row r="56" spans="2:7" ht="45.75" thickBot="1" x14ac:dyDescent="0.3">
      <c r="B56" s="112" t="s">
        <v>232</v>
      </c>
      <c r="C56" s="128">
        <f>+SUM(G18:G51)</f>
        <v>20689472.729999997</v>
      </c>
    </row>
    <row r="58" spans="2:7" ht="15.75" thickBot="1" x14ac:dyDescent="0.3"/>
    <row r="59" spans="2:7" x14ac:dyDescent="0.25">
      <c r="B59" s="108" t="s">
        <v>229</v>
      </c>
      <c r="C59" s="126">
        <f>+SUM(G5:G51)</f>
        <v>24633001.967068896</v>
      </c>
    </row>
    <row r="60" spans="2:7" x14ac:dyDescent="0.25">
      <c r="B60" s="110" t="s">
        <v>75</v>
      </c>
      <c r="C60" s="127">
        <f>SUMIF(E5:E51,"Local",G5:G51)</f>
        <v>9577367.6600000001</v>
      </c>
    </row>
    <row r="61" spans="2:7" ht="15.75" thickBot="1" x14ac:dyDescent="0.3">
      <c r="B61" s="112" t="s">
        <v>76</v>
      </c>
      <c r="C61" s="128">
        <f>SUMIF(E5:E51,E11,G5:G51)</f>
        <v>15055634.307068899</v>
      </c>
      <c r="D61" s="93"/>
    </row>
  </sheetData>
  <sortState ref="B5:G51">
    <sortCondition ref="C5:C51"/>
  </sortState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opLeftCell="A18" workbookViewId="0">
      <selection activeCell="D28" sqref="D28"/>
    </sheetView>
  </sheetViews>
  <sheetFormatPr baseColWidth="10" defaultColWidth="11.42578125" defaultRowHeight="15" x14ac:dyDescent="0.25"/>
  <cols>
    <col min="2" max="2" width="15.7109375" customWidth="1"/>
    <col min="3" max="3" width="14.28515625" bestFit="1" customWidth="1"/>
    <col min="4" max="4" width="13.28515625" bestFit="1" customWidth="1"/>
    <col min="6" max="6" width="16.140625" customWidth="1"/>
  </cols>
  <sheetData>
    <row r="1" spans="2:7" ht="15.75" thickBot="1" x14ac:dyDescent="0.3"/>
    <row r="2" spans="2:7" x14ac:dyDescent="0.25">
      <c r="B2" s="158" t="s">
        <v>230</v>
      </c>
      <c r="C2" s="159"/>
      <c r="D2" s="159"/>
      <c r="E2" s="159"/>
      <c r="F2" s="160"/>
    </row>
    <row r="3" spans="2:7" x14ac:dyDescent="0.25">
      <c r="B3" s="99" t="s">
        <v>71</v>
      </c>
      <c r="C3" s="97"/>
      <c r="D3" s="97"/>
      <c r="E3" s="97"/>
      <c r="F3" s="100"/>
    </row>
    <row r="4" spans="2:7" x14ac:dyDescent="0.25">
      <c r="B4" s="99"/>
      <c r="C4" s="97" t="s">
        <v>69</v>
      </c>
      <c r="D4" s="97" t="s">
        <v>225</v>
      </c>
      <c r="E4" s="97" t="s">
        <v>226</v>
      </c>
      <c r="F4" s="100" t="s">
        <v>227</v>
      </c>
    </row>
    <row r="5" spans="2:7" x14ac:dyDescent="0.25">
      <c r="B5" s="95" t="s">
        <v>63</v>
      </c>
      <c r="C5" s="114">
        <v>34059</v>
      </c>
      <c r="D5" s="131">
        <v>4821284.9587000003</v>
      </c>
      <c r="E5" s="119">
        <v>0.18</v>
      </c>
      <c r="F5" s="124">
        <f t="shared" ref="F5:F25" si="0">+D5*E5</f>
        <v>867831.29256600002</v>
      </c>
    </row>
    <row r="6" spans="2:7" x14ac:dyDescent="0.25">
      <c r="B6" s="95" t="s">
        <v>72</v>
      </c>
      <c r="C6" s="114">
        <v>34059</v>
      </c>
      <c r="D6" s="131">
        <v>3572452</v>
      </c>
      <c r="E6" s="119">
        <v>0.22</v>
      </c>
      <c r="F6" s="124">
        <f t="shared" si="0"/>
        <v>785939.44000000006</v>
      </c>
    </row>
    <row r="7" spans="2:7" x14ac:dyDescent="0.25">
      <c r="B7" s="95" t="s">
        <v>64</v>
      </c>
      <c r="C7" s="114">
        <v>34059</v>
      </c>
      <c r="D7" s="131">
        <v>1583420.6092699999</v>
      </c>
      <c r="E7" s="119">
        <v>0.27</v>
      </c>
      <c r="F7" s="124">
        <f t="shared" si="0"/>
        <v>427523.5645029</v>
      </c>
    </row>
    <row r="8" spans="2:7" x14ac:dyDescent="0.25">
      <c r="B8" s="95" t="s">
        <v>48</v>
      </c>
      <c r="C8" s="114">
        <v>34323</v>
      </c>
      <c r="D8" s="131">
        <v>2024207</v>
      </c>
      <c r="E8" s="119">
        <v>0.09</v>
      </c>
      <c r="F8" s="124">
        <f t="shared" si="0"/>
        <v>182178.63</v>
      </c>
    </row>
    <row r="9" spans="2:7" x14ac:dyDescent="0.25">
      <c r="B9" s="95" t="s">
        <v>50</v>
      </c>
      <c r="C9" s="114">
        <v>35347</v>
      </c>
      <c r="D9" s="131">
        <v>1290325</v>
      </c>
      <c r="E9" s="119">
        <v>0.06</v>
      </c>
      <c r="F9" s="124">
        <f t="shared" si="0"/>
        <v>77419.5</v>
      </c>
    </row>
    <row r="10" spans="2:7" x14ac:dyDescent="0.25">
      <c r="B10" s="95" t="s">
        <v>55</v>
      </c>
      <c r="C10" s="114">
        <v>35460</v>
      </c>
      <c r="D10" s="131">
        <v>4575000</v>
      </c>
      <c r="E10" s="119">
        <v>0.45</v>
      </c>
      <c r="F10" s="124">
        <f t="shared" si="0"/>
        <v>2058750</v>
      </c>
    </row>
    <row r="11" spans="2:7" x14ac:dyDescent="0.25">
      <c r="B11" s="95" t="s">
        <v>34</v>
      </c>
      <c r="C11" s="114">
        <v>35473</v>
      </c>
      <c r="D11" s="131">
        <v>403640</v>
      </c>
      <c r="E11" s="119">
        <v>0.8</v>
      </c>
      <c r="F11" s="124">
        <f t="shared" si="0"/>
        <v>322912</v>
      </c>
      <c r="G11" s="118"/>
    </row>
    <row r="12" spans="2:7" x14ac:dyDescent="0.25">
      <c r="B12" s="95" t="s">
        <v>33</v>
      </c>
      <c r="C12" s="114">
        <v>35621</v>
      </c>
      <c r="D12" s="131">
        <v>270100</v>
      </c>
      <c r="E12" s="119">
        <v>0.57999999999999996</v>
      </c>
      <c r="F12" s="124">
        <f t="shared" si="0"/>
        <v>156658</v>
      </c>
      <c r="G12" s="118"/>
    </row>
    <row r="13" spans="2:7" x14ac:dyDescent="0.25">
      <c r="B13" s="95" t="s">
        <v>58</v>
      </c>
      <c r="C13" s="114">
        <v>35692</v>
      </c>
      <c r="D13" s="131">
        <v>3535086</v>
      </c>
      <c r="E13" s="119">
        <v>0.72</v>
      </c>
      <c r="F13" s="124">
        <f t="shared" si="0"/>
        <v>2545261.92</v>
      </c>
    </row>
    <row r="14" spans="2:7" x14ac:dyDescent="0.25">
      <c r="B14" s="95" t="s">
        <v>37</v>
      </c>
      <c r="C14" s="114">
        <v>35780</v>
      </c>
      <c r="D14" s="131">
        <v>153242</v>
      </c>
      <c r="E14" s="119">
        <v>0.12</v>
      </c>
      <c r="F14" s="124">
        <f t="shared" si="0"/>
        <v>18389.04</v>
      </c>
    </row>
    <row r="15" spans="2:7" x14ac:dyDescent="0.25">
      <c r="B15" s="95" t="s">
        <v>38</v>
      </c>
      <c r="C15" s="114">
        <v>35898</v>
      </c>
      <c r="D15" s="131">
        <v>1000000</v>
      </c>
      <c r="E15" s="119">
        <v>0.54</v>
      </c>
      <c r="F15" s="124">
        <f t="shared" si="0"/>
        <v>540000</v>
      </c>
    </row>
    <row r="16" spans="2:7" x14ac:dyDescent="0.25">
      <c r="B16" s="95" t="s">
        <v>49</v>
      </c>
      <c r="C16" s="114">
        <v>36133</v>
      </c>
      <c r="D16" s="131">
        <v>908182</v>
      </c>
      <c r="E16" s="119">
        <v>0.05</v>
      </c>
      <c r="F16" s="124">
        <f t="shared" si="0"/>
        <v>45409.100000000006</v>
      </c>
    </row>
    <row r="17" spans="2:6" x14ac:dyDescent="0.25">
      <c r="B17" s="95" t="s">
        <v>56</v>
      </c>
      <c r="C17" s="114">
        <v>36216</v>
      </c>
      <c r="D17" s="131">
        <v>1433497</v>
      </c>
      <c r="E17" s="119">
        <v>0.88</v>
      </c>
      <c r="F17" s="124">
        <f t="shared" si="0"/>
        <v>1261477.3600000001</v>
      </c>
    </row>
    <row r="18" spans="2:6" x14ac:dyDescent="0.25">
      <c r="B18" s="95" t="s">
        <v>35</v>
      </c>
      <c r="C18" s="114">
        <v>36256</v>
      </c>
      <c r="D18" s="131">
        <v>300000</v>
      </c>
      <c r="E18" s="119">
        <v>0.23</v>
      </c>
      <c r="F18" s="124">
        <f t="shared" si="0"/>
        <v>69000</v>
      </c>
    </row>
    <row r="19" spans="2:6" x14ac:dyDescent="0.25">
      <c r="B19" s="95" t="s">
        <v>51</v>
      </c>
      <c r="C19" s="114">
        <v>36257</v>
      </c>
      <c r="D19" s="131">
        <v>1750000</v>
      </c>
      <c r="E19" s="119">
        <v>0.19</v>
      </c>
      <c r="F19" s="124">
        <f t="shared" si="0"/>
        <v>332500</v>
      </c>
    </row>
    <row r="20" spans="2:6" x14ac:dyDescent="0.25">
      <c r="B20" s="95" t="s">
        <v>57</v>
      </c>
      <c r="C20" s="114">
        <v>36559</v>
      </c>
      <c r="D20" s="131">
        <v>1250000</v>
      </c>
      <c r="E20" s="119">
        <v>0.87</v>
      </c>
      <c r="F20" s="124">
        <f t="shared" si="0"/>
        <v>1087500</v>
      </c>
    </row>
    <row r="21" spans="2:6" x14ac:dyDescent="0.25">
      <c r="B21" s="95" t="s">
        <v>52</v>
      </c>
      <c r="C21" s="114">
        <v>36600</v>
      </c>
      <c r="D21" s="131">
        <v>1000000</v>
      </c>
      <c r="E21" s="119">
        <v>0.14000000000000001</v>
      </c>
      <c r="F21" s="124">
        <f t="shared" si="0"/>
        <v>140000</v>
      </c>
    </row>
    <row r="22" spans="2:6" x14ac:dyDescent="0.25">
      <c r="B22" s="95" t="s">
        <v>54</v>
      </c>
      <c r="C22" s="114">
        <v>36692</v>
      </c>
      <c r="D22" s="131">
        <v>2402701</v>
      </c>
      <c r="E22" s="119">
        <v>0.62</v>
      </c>
      <c r="F22" s="124">
        <f t="shared" si="0"/>
        <v>1489674.6199999999</v>
      </c>
    </row>
    <row r="23" spans="2:6" x14ac:dyDescent="0.25">
      <c r="B23" s="95" t="s">
        <v>59</v>
      </c>
      <c r="C23" s="114">
        <v>36728</v>
      </c>
      <c r="D23" s="131">
        <v>1250000</v>
      </c>
      <c r="E23" s="119">
        <v>0.81</v>
      </c>
      <c r="F23" s="124">
        <f t="shared" si="0"/>
        <v>1012500.0000000001</v>
      </c>
    </row>
    <row r="24" spans="2:6" x14ac:dyDescent="0.25">
      <c r="B24" s="95" t="s">
        <v>60</v>
      </c>
      <c r="C24" s="114">
        <v>36922</v>
      </c>
      <c r="D24" s="131">
        <v>975000</v>
      </c>
      <c r="E24" s="119">
        <v>0.99</v>
      </c>
      <c r="F24" s="124">
        <f t="shared" si="0"/>
        <v>965250</v>
      </c>
    </row>
    <row r="25" spans="2:6" ht="15.75" thickBot="1" x14ac:dyDescent="0.3">
      <c r="B25" s="104" t="s">
        <v>53</v>
      </c>
      <c r="C25" s="120">
        <v>36943</v>
      </c>
      <c r="D25" s="132">
        <v>1593952</v>
      </c>
      <c r="E25" s="121">
        <v>0.42</v>
      </c>
      <c r="F25" s="125">
        <f t="shared" si="0"/>
        <v>669459.84</v>
      </c>
    </row>
    <row r="26" spans="2:6" ht="15.75" thickBot="1" x14ac:dyDescent="0.3"/>
    <row r="27" spans="2:6" x14ac:dyDescent="0.25">
      <c r="B27" s="108" t="s">
        <v>10</v>
      </c>
      <c r="C27" s="126">
        <f>+SUM(F5:F25)</f>
        <v>15055634.307068899</v>
      </c>
    </row>
    <row r="28" spans="2:6" ht="45" x14ac:dyDescent="0.25">
      <c r="B28" s="110" t="s">
        <v>231</v>
      </c>
      <c r="C28" s="127">
        <f>+SUM(F5:F8)</f>
        <v>2263472.9270688999</v>
      </c>
    </row>
    <row r="29" spans="2:6" ht="45.75" thickBot="1" x14ac:dyDescent="0.3">
      <c r="B29" s="112" t="s">
        <v>233</v>
      </c>
      <c r="C29" s="128">
        <f>+SUM(F9:F25)</f>
        <v>12792161.379999999</v>
      </c>
    </row>
  </sheetData>
  <mergeCells count="1">
    <mergeCell ref="B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1"/>
  <sheetViews>
    <sheetView topLeftCell="A147" workbookViewId="0">
      <selection activeCell="D161" sqref="D161"/>
    </sheetView>
  </sheetViews>
  <sheetFormatPr baseColWidth="10" defaultColWidth="11.42578125" defaultRowHeight="15" x14ac:dyDescent="0.25"/>
  <cols>
    <col min="2" max="2" width="12.42578125" customWidth="1"/>
    <col min="3" max="3" width="61.28515625" bestFit="1" customWidth="1"/>
    <col min="4" max="4" width="19.7109375" bestFit="1" customWidth="1"/>
    <col min="5" max="5" width="13.7109375" bestFit="1" customWidth="1"/>
    <col min="6" max="6" width="14.28515625" bestFit="1" customWidth="1"/>
    <col min="7" max="7" width="14" customWidth="1"/>
  </cols>
  <sheetData>
    <row r="1" spans="2:7" ht="15.75" thickBot="1" x14ac:dyDescent="0.3"/>
    <row r="2" spans="2:7" ht="17.25" customHeight="1" x14ac:dyDescent="0.25">
      <c r="B2" s="158" t="s">
        <v>270</v>
      </c>
      <c r="C2" s="159"/>
      <c r="D2" s="159"/>
      <c r="E2" s="159"/>
      <c r="F2" s="159"/>
      <c r="G2" s="160"/>
    </row>
    <row r="3" spans="2:7" ht="17.25" customHeight="1" x14ac:dyDescent="0.25">
      <c r="B3" s="99" t="s">
        <v>217</v>
      </c>
      <c r="C3" s="96"/>
      <c r="D3" s="96"/>
      <c r="E3" s="96"/>
      <c r="F3" s="96"/>
      <c r="G3" s="98"/>
    </row>
    <row r="4" spans="2:7" ht="17.25" customHeight="1" x14ac:dyDescent="0.25">
      <c r="B4" s="95"/>
      <c r="C4" s="96"/>
      <c r="D4" s="96"/>
      <c r="E4" s="96"/>
      <c r="F4" s="97" t="s">
        <v>82</v>
      </c>
      <c r="G4" s="98"/>
    </row>
    <row r="5" spans="2:7" ht="17.25" customHeight="1" x14ac:dyDescent="0.25">
      <c r="B5" s="95"/>
      <c r="C5" s="96"/>
      <c r="D5" s="96"/>
      <c r="E5" s="96"/>
      <c r="F5" s="97" t="s">
        <v>83</v>
      </c>
      <c r="G5" s="98"/>
    </row>
    <row r="6" spans="2:7" ht="17.25" customHeight="1" x14ac:dyDescent="0.25">
      <c r="B6" s="99" t="s">
        <v>84</v>
      </c>
      <c r="C6" s="97" t="s">
        <v>85</v>
      </c>
      <c r="D6" s="97" t="s">
        <v>129</v>
      </c>
      <c r="E6" s="97" t="s">
        <v>86</v>
      </c>
      <c r="F6" s="97" t="s">
        <v>87</v>
      </c>
      <c r="G6" s="100" t="s">
        <v>219</v>
      </c>
    </row>
    <row r="7" spans="2:7" ht="17.25" customHeight="1" x14ac:dyDescent="0.25">
      <c r="B7" s="99" t="s">
        <v>88</v>
      </c>
      <c r="C7" s="96"/>
      <c r="D7" s="96"/>
      <c r="E7" s="96"/>
      <c r="F7" s="97" t="s">
        <v>89</v>
      </c>
      <c r="G7" s="98"/>
    </row>
    <row r="8" spans="2:7" ht="17.25" customHeight="1" x14ac:dyDescent="0.25">
      <c r="B8" s="95"/>
      <c r="C8" s="96"/>
      <c r="D8" s="96"/>
      <c r="E8" s="96"/>
      <c r="F8" s="97" t="s">
        <v>90</v>
      </c>
      <c r="G8" s="98"/>
    </row>
    <row r="9" spans="2:7" x14ac:dyDescent="0.25">
      <c r="B9" s="122">
        <v>32217</v>
      </c>
      <c r="C9" s="96" t="s">
        <v>121</v>
      </c>
      <c r="D9" s="96" t="s">
        <v>215</v>
      </c>
      <c r="E9" s="96">
        <v>2013</v>
      </c>
      <c r="F9" s="129">
        <v>3522.6779999999999</v>
      </c>
      <c r="G9" s="98" t="s">
        <v>76</v>
      </c>
    </row>
    <row r="10" spans="2:7" x14ac:dyDescent="0.25">
      <c r="B10" s="122">
        <v>33329</v>
      </c>
      <c r="C10" s="96" t="s">
        <v>132</v>
      </c>
      <c r="D10" s="96" t="s">
        <v>130</v>
      </c>
      <c r="E10" s="96">
        <v>2007</v>
      </c>
      <c r="F10" s="129">
        <v>702538.5149455748</v>
      </c>
      <c r="G10" s="98" t="s">
        <v>75</v>
      </c>
    </row>
    <row r="11" spans="2:7" x14ac:dyDescent="0.25">
      <c r="B11" s="122">
        <v>33329</v>
      </c>
      <c r="C11" s="96" t="s">
        <v>239</v>
      </c>
      <c r="D11" s="96" t="s">
        <v>140</v>
      </c>
      <c r="E11" s="96">
        <v>2007</v>
      </c>
      <c r="F11" s="129">
        <v>562631.47719495534</v>
      </c>
      <c r="G11" s="98" t="s">
        <v>75</v>
      </c>
    </row>
    <row r="12" spans="2:7" x14ac:dyDescent="0.25">
      <c r="B12" s="122">
        <v>33512</v>
      </c>
      <c r="C12" s="96" t="s">
        <v>95</v>
      </c>
      <c r="D12" s="96" t="s">
        <v>140</v>
      </c>
      <c r="E12" s="96" t="s">
        <v>96</v>
      </c>
      <c r="F12" s="129">
        <v>5512.1660000000002</v>
      </c>
      <c r="G12" s="98" t="s">
        <v>75</v>
      </c>
    </row>
    <row r="13" spans="2:7" x14ac:dyDescent="0.25">
      <c r="B13" s="122">
        <v>33848</v>
      </c>
      <c r="C13" s="96" t="s">
        <v>131</v>
      </c>
      <c r="D13" s="96" t="s">
        <v>130</v>
      </c>
      <c r="E13" s="96">
        <v>2002</v>
      </c>
      <c r="F13" s="129">
        <v>106671.31840085295</v>
      </c>
      <c r="G13" s="98" t="s">
        <v>75</v>
      </c>
    </row>
    <row r="14" spans="2:7" x14ac:dyDescent="0.25">
      <c r="B14" s="122">
        <v>33848</v>
      </c>
      <c r="C14" s="96" t="s">
        <v>238</v>
      </c>
      <c r="D14" s="96" t="s">
        <v>140</v>
      </c>
      <c r="E14" s="96">
        <v>2002</v>
      </c>
      <c r="F14" s="129">
        <v>971356.4131862768</v>
      </c>
      <c r="G14" s="98" t="s">
        <v>75</v>
      </c>
    </row>
    <row r="15" spans="2:7" x14ac:dyDescent="0.25">
      <c r="B15" s="122">
        <v>33862</v>
      </c>
      <c r="C15" s="96" t="s">
        <v>139</v>
      </c>
      <c r="D15" s="96" t="s">
        <v>140</v>
      </c>
      <c r="E15" s="96">
        <v>2002</v>
      </c>
      <c r="F15" s="129">
        <v>335684.47499999986</v>
      </c>
      <c r="G15" s="98" t="s">
        <v>75</v>
      </c>
    </row>
    <row r="16" spans="2:7" x14ac:dyDescent="0.25">
      <c r="B16" s="122">
        <v>33940</v>
      </c>
      <c r="C16" s="96" t="s">
        <v>244</v>
      </c>
      <c r="D16" s="96" t="s">
        <v>140</v>
      </c>
      <c r="E16" s="96">
        <v>2008</v>
      </c>
      <c r="F16" s="129">
        <v>20679.171527106999</v>
      </c>
      <c r="G16" s="98" t="s">
        <v>75</v>
      </c>
    </row>
    <row r="17" spans="2:7" x14ac:dyDescent="0.25">
      <c r="B17" s="122">
        <v>34059</v>
      </c>
      <c r="C17" s="96" t="s">
        <v>163</v>
      </c>
      <c r="D17" s="96" t="s">
        <v>164</v>
      </c>
      <c r="E17" s="96">
        <v>2023</v>
      </c>
      <c r="F17" s="129">
        <v>3824350</v>
      </c>
      <c r="G17" s="98" t="s">
        <v>76</v>
      </c>
    </row>
    <row r="18" spans="2:7" x14ac:dyDescent="0.25">
      <c r="B18" s="122">
        <v>34059</v>
      </c>
      <c r="C18" s="96" t="s">
        <v>165</v>
      </c>
      <c r="D18" s="96" t="s">
        <v>166</v>
      </c>
      <c r="E18" s="96">
        <v>2023</v>
      </c>
      <c r="F18" s="129">
        <v>123650.25821</v>
      </c>
      <c r="G18" s="98" t="s">
        <v>76</v>
      </c>
    </row>
    <row r="19" spans="2:7" x14ac:dyDescent="0.25">
      <c r="B19" s="122">
        <v>34059</v>
      </c>
      <c r="C19" s="96" t="s">
        <v>167</v>
      </c>
      <c r="D19" s="96" t="s">
        <v>168</v>
      </c>
      <c r="E19" s="96">
        <v>2023</v>
      </c>
      <c r="F19" s="129">
        <v>1055437</v>
      </c>
      <c r="G19" s="98" t="s">
        <v>76</v>
      </c>
    </row>
    <row r="20" spans="2:7" x14ac:dyDescent="0.25">
      <c r="B20" s="122">
        <v>34059</v>
      </c>
      <c r="C20" s="96" t="s">
        <v>169</v>
      </c>
      <c r="D20" s="96" t="s">
        <v>168</v>
      </c>
      <c r="E20" s="96">
        <v>2023</v>
      </c>
      <c r="F20" s="129">
        <v>122554.81559999999</v>
      </c>
      <c r="G20" s="98" t="s">
        <v>76</v>
      </c>
    </row>
    <row r="21" spans="2:7" x14ac:dyDescent="0.25">
      <c r="B21" s="122">
        <v>34059</v>
      </c>
      <c r="C21" s="96" t="s">
        <v>170</v>
      </c>
      <c r="D21" s="96" t="s">
        <v>168</v>
      </c>
      <c r="E21" s="96">
        <v>2005</v>
      </c>
      <c r="F21" s="129">
        <v>2797383.04</v>
      </c>
      <c r="G21" s="98" t="s">
        <v>76</v>
      </c>
    </row>
    <row r="22" spans="2:7" x14ac:dyDescent="0.25">
      <c r="B22" s="122">
        <v>34059</v>
      </c>
      <c r="C22" s="96" t="s">
        <v>122</v>
      </c>
      <c r="D22" s="96" t="s">
        <v>216</v>
      </c>
      <c r="E22" s="96">
        <v>2008</v>
      </c>
      <c r="F22" s="129">
        <v>54705</v>
      </c>
      <c r="G22" s="98" t="s">
        <v>76</v>
      </c>
    </row>
    <row r="23" spans="2:7" x14ac:dyDescent="0.25">
      <c r="B23" s="122">
        <v>34323</v>
      </c>
      <c r="C23" s="96" t="s">
        <v>171</v>
      </c>
      <c r="D23" s="96" t="s">
        <v>257</v>
      </c>
      <c r="E23" s="96">
        <v>2003</v>
      </c>
      <c r="F23" s="129">
        <v>1843081</v>
      </c>
      <c r="G23" s="98" t="s">
        <v>76</v>
      </c>
    </row>
    <row r="24" spans="2:7" x14ac:dyDescent="0.25">
      <c r="B24" s="122">
        <v>34696</v>
      </c>
      <c r="C24" s="96" t="s">
        <v>133</v>
      </c>
      <c r="D24" s="96" t="s">
        <v>130</v>
      </c>
      <c r="E24" s="96">
        <v>2010</v>
      </c>
      <c r="F24" s="129">
        <v>5378.3941414620003</v>
      </c>
      <c r="G24" s="98" t="s">
        <v>75</v>
      </c>
    </row>
    <row r="25" spans="2:7" x14ac:dyDescent="0.25">
      <c r="B25" s="122">
        <v>34696</v>
      </c>
      <c r="C25" s="96" t="s">
        <v>240</v>
      </c>
      <c r="D25" s="96" t="s">
        <v>140</v>
      </c>
      <c r="E25" s="96">
        <v>2010</v>
      </c>
      <c r="F25" s="129">
        <v>1113646.6510158204</v>
      </c>
      <c r="G25" s="98" t="s">
        <v>75</v>
      </c>
    </row>
    <row r="26" spans="2:7" x14ac:dyDescent="0.25">
      <c r="B26" s="122">
        <v>35017</v>
      </c>
      <c r="C26" s="96" t="s">
        <v>111</v>
      </c>
      <c r="D26" s="96" t="s">
        <v>161</v>
      </c>
      <c r="E26" s="96">
        <v>2002</v>
      </c>
      <c r="F26" s="129">
        <v>434699.44880000001</v>
      </c>
      <c r="G26" s="98" t="s">
        <v>76</v>
      </c>
    </row>
    <row r="27" spans="2:7" x14ac:dyDescent="0.25">
      <c r="B27" s="122">
        <v>35101</v>
      </c>
      <c r="C27" s="96" t="s">
        <v>111</v>
      </c>
      <c r="D27" s="96" t="s">
        <v>177</v>
      </c>
      <c r="E27" s="96">
        <v>2003</v>
      </c>
      <c r="F27" s="129">
        <v>434699.44880000001</v>
      </c>
      <c r="G27" s="98" t="s">
        <v>76</v>
      </c>
    </row>
    <row r="28" spans="2:7" x14ac:dyDescent="0.25">
      <c r="B28" s="122">
        <v>35159</v>
      </c>
      <c r="C28" s="96" t="s">
        <v>105</v>
      </c>
      <c r="D28" s="96" t="s">
        <v>182</v>
      </c>
      <c r="E28" s="96">
        <v>2006</v>
      </c>
      <c r="F28" s="129">
        <v>64117.977079999997</v>
      </c>
      <c r="G28" s="98" t="s">
        <v>76</v>
      </c>
    </row>
    <row r="29" spans="2:7" x14ac:dyDescent="0.25">
      <c r="B29" s="122">
        <v>35165</v>
      </c>
      <c r="C29" s="96" t="s">
        <v>111</v>
      </c>
      <c r="D29" s="96" t="s">
        <v>149</v>
      </c>
      <c r="E29" s="96">
        <v>2006</v>
      </c>
      <c r="F29" s="129">
        <v>434699.44880000001</v>
      </c>
      <c r="G29" s="98" t="s">
        <v>76</v>
      </c>
    </row>
    <row r="30" spans="2:7" x14ac:dyDescent="0.25">
      <c r="B30" s="122">
        <v>35180</v>
      </c>
      <c r="C30" s="96" t="s">
        <v>106</v>
      </c>
      <c r="D30" s="96" t="s">
        <v>182</v>
      </c>
      <c r="E30" s="96">
        <v>2006</v>
      </c>
      <c r="F30" s="129">
        <v>64117.977079999997</v>
      </c>
      <c r="G30" s="98" t="s">
        <v>76</v>
      </c>
    </row>
    <row r="31" spans="2:7" x14ac:dyDescent="0.25">
      <c r="B31" s="122">
        <v>35200</v>
      </c>
      <c r="C31" s="96" t="s">
        <v>106</v>
      </c>
      <c r="D31" s="96" t="s">
        <v>182</v>
      </c>
      <c r="E31" s="96">
        <v>2006</v>
      </c>
      <c r="F31" s="129">
        <v>56103.229939999997</v>
      </c>
      <c r="G31" s="98" t="s">
        <v>76</v>
      </c>
    </row>
    <row r="32" spans="2:7" x14ac:dyDescent="0.25">
      <c r="B32" s="122">
        <v>35205</v>
      </c>
      <c r="C32" s="96" t="s">
        <v>111</v>
      </c>
      <c r="D32" s="96" t="s">
        <v>137</v>
      </c>
      <c r="E32" s="96">
        <v>2011</v>
      </c>
      <c r="F32" s="129">
        <v>434699.44880000001</v>
      </c>
      <c r="G32" s="98" t="s">
        <v>76</v>
      </c>
    </row>
    <row r="33" spans="2:7" x14ac:dyDescent="0.25">
      <c r="B33" s="122">
        <v>35291</v>
      </c>
      <c r="C33" s="96" t="s">
        <v>117</v>
      </c>
      <c r="D33" s="96" t="s">
        <v>208</v>
      </c>
      <c r="E33" s="96">
        <v>2001</v>
      </c>
      <c r="F33" s="129">
        <v>141608.96102000002</v>
      </c>
      <c r="G33" s="98" t="s">
        <v>76</v>
      </c>
    </row>
    <row r="34" spans="2:7" x14ac:dyDescent="0.25">
      <c r="B34" s="122">
        <v>35327</v>
      </c>
      <c r="C34" s="96" t="s">
        <v>111</v>
      </c>
      <c r="D34" s="96" t="s">
        <v>189</v>
      </c>
      <c r="E34" s="96">
        <v>2003</v>
      </c>
      <c r="F34" s="129">
        <v>163012.29330000002</v>
      </c>
      <c r="G34" s="98" t="s">
        <v>76</v>
      </c>
    </row>
    <row r="35" spans="2:7" x14ac:dyDescent="0.25">
      <c r="B35" s="122">
        <v>35327</v>
      </c>
      <c r="C35" s="96" t="s">
        <v>111</v>
      </c>
      <c r="D35" s="96" t="s">
        <v>178</v>
      </c>
      <c r="E35" s="96">
        <v>2016</v>
      </c>
      <c r="F35" s="129">
        <v>163012.29330000002</v>
      </c>
      <c r="G35" s="98" t="s">
        <v>76</v>
      </c>
    </row>
    <row r="36" spans="2:7" x14ac:dyDescent="0.25">
      <c r="B36" s="122">
        <v>35347</v>
      </c>
      <c r="C36" s="96" t="s">
        <v>171</v>
      </c>
      <c r="D36" s="96" t="s">
        <v>172</v>
      </c>
      <c r="E36" s="96">
        <v>2006</v>
      </c>
      <c r="F36" s="129">
        <v>1212530</v>
      </c>
      <c r="G36" s="98" t="s">
        <v>76</v>
      </c>
    </row>
    <row r="37" spans="2:7" x14ac:dyDescent="0.25">
      <c r="B37" s="122">
        <v>35374</v>
      </c>
      <c r="C37" s="96" t="s">
        <v>120</v>
      </c>
      <c r="D37" s="96" t="s">
        <v>172</v>
      </c>
      <c r="E37" s="96">
        <v>2003</v>
      </c>
      <c r="F37" s="129">
        <v>219545.82687000002</v>
      </c>
      <c r="G37" s="98" t="s">
        <v>76</v>
      </c>
    </row>
    <row r="38" spans="2:7" x14ac:dyDescent="0.25">
      <c r="B38" s="122">
        <v>35381</v>
      </c>
      <c r="C38" s="96" t="s">
        <v>106</v>
      </c>
      <c r="D38" s="96" t="s">
        <v>183</v>
      </c>
      <c r="E38" s="96">
        <v>2005</v>
      </c>
      <c r="F38" s="129">
        <v>400737.35674000002</v>
      </c>
      <c r="G38" s="98" t="s">
        <v>76</v>
      </c>
    </row>
    <row r="39" spans="2:7" x14ac:dyDescent="0.25">
      <c r="B39" s="122">
        <v>35382</v>
      </c>
      <c r="C39" s="96" t="s">
        <v>111</v>
      </c>
      <c r="D39" s="96" t="s">
        <v>137</v>
      </c>
      <c r="E39" s="96">
        <v>2026</v>
      </c>
      <c r="F39" s="129">
        <v>217349.72440000001</v>
      </c>
      <c r="G39" s="98" t="s">
        <v>76</v>
      </c>
    </row>
    <row r="40" spans="2:7" x14ac:dyDescent="0.25">
      <c r="B40" s="122">
        <v>35403</v>
      </c>
      <c r="C40" s="96" t="s">
        <v>109</v>
      </c>
      <c r="D40" s="96" t="s">
        <v>190</v>
      </c>
      <c r="E40" s="96">
        <v>2003</v>
      </c>
      <c r="F40" s="129">
        <v>167177.48677000002</v>
      </c>
      <c r="G40" s="98" t="s">
        <v>76</v>
      </c>
    </row>
    <row r="41" spans="2:7" x14ac:dyDescent="0.25">
      <c r="B41" s="122">
        <v>35408</v>
      </c>
      <c r="C41" s="96" t="s">
        <v>106</v>
      </c>
      <c r="D41" s="96" t="s">
        <v>184</v>
      </c>
      <c r="E41" s="96">
        <v>2002</v>
      </c>
      <c r="F41" s="129">
        <v>400737.35674000002</v>
      </c>
      <c r="G41" s="98" t="s">
        <v>76</v>
      </c>
    </row>
    <row r="42" spans="2:7" x14ac:dyDescent="0.25">
      <c r="B42" s="122">
        <v>35412</v>
      </c>
      <c r="C42" s="96" t="s">
        <v>111</v>
      </c>
      <c r="D42" s="96" t="s">
        <v>191</v>
      </c>
      <c r="E42" s="96">
        <v>2005</v>
      </c>
      <c r="F42" s="129">
        <v>434699.44880000001</v>
      </c>
      <c r="G42" s="98" t="s">
        <v>76</v>
      </c>
    </row>
    <row r="43" spans="2:7" x14ac:dyDescent="0.25">
      <c r="B43" s="122">
        <v>35433</v>
      </c>
      <c r="C43" s="96" t="s">
        <v>120</v>
      </c>
      <c r="D43" s="96" t="s">
        <v>207</v>
      </c>
      <c r="E43" s="96">
        <v>2007</v>
      </c>
      <c r="F43" s="129">
        <v>263454.99223999999</v>
      </c>
      <c r="G43" s="98" t="s">
        <v>76</v>
      </c>
    </row>
    <row r="44" spans="2:7" x14ac:dyDescent="0.25">
      <c r="B44" s="122">
        <v>35460</v>
      </c>
      <c r="C44" s="96" t="s">
        <v>171</v>
      </c>
      <c r="D44" s="96" t="s">
        <v>258</v>
      </c>
      <c r="E44" s="96">
        <v>2017</v>
      </c>
      <c r="F44" s="129">
        <v>2503056</v>
      </c>
      <c r="G44" s="98" t="s">
        <v>76</v>
      </c>
    </row>
    <row r="45" spans="2:7" x14ac:dyDescent="0.25">
      <c r="B45" s="122">
        <v>35473</v>
      </c>
      <c r="C45" s="96" t="s">
        <v>136</v>
      </c>
      <c r="D45" s="96" t="s">
        <v>137</v>
      </c>
      <c r="E45" s="96">
        <v>2007</v>
      </c>
      <c r="F45" s="129">
        <v>80260</v>
      </c>
      <c r="G45" s="98" t="s">
        <v>76</v>
      </c>
    </row>
    <row r="46" spans="2:7" x14ac:dyDescent="0.25">
      <c r="B46" s="122">
        <v>35507</v>
      </c>
      <c r="C46" s="96" t="s">
        <v>108</v>
      </c>
      <c r="D46" s="96" t="s">
        <v>190</v>
      </c>
      <c r="E46" s="96">
        <v>2004</v>
      </c>
      <c r="F46" s="129">
        <v>61786.443810000004</v>
      </c>
      <c r="G46" s="98" t="s">
        <v>76</v>
      </c>
    </row>
    <row r="47" spans="2:7" x14ac:dyDescent="0.25">
      <c r="B47" s="122">
        <v>35507</v>
      </c>
      <c r="C47" s="96" t="s">
        <v>111</v>
      </c>
      <c r="D47" s="96" t="s">
        <v>190</v>
      </c>
      <c r="E47" s="96">
        <v>2004</v>
      </c>
      <c r="F47" s="129">
        <v>652049.17320000008</v>
      </c>
      <c r="G47" s="98" t="s">
        <v>76</v>
      </c>
    </row>
    <row r="48" spans="2:7" x14ac:dyDescent="0.25">
      <c r="B48" s="122">
        <v>35559</v>
      </c>
      <c r="C48" s="96" t="s">
        <v>146</v>
      </c>
      <c r="D48" s="96" t="s">
        <v>138</v>
      </c>
      <c r="E48" s="96">
        <v>2002</v>
      </c>
      <c r="F48" s="129">
        <v>2177951</v>
      </c>
      <c r="G48" s="98" t="s">
        <v>75</v>
      </c>
    </row>
    <row r="49" spans="2:7" x14ac:dyDescent="0.25">
      <c r="B49" s="122">
        <v>35573</v>
      </c>
      <c r="C49" s="96" t="s">
        <v>112</v>
      </c>
      <c r="D49" s="96" t="s">
        <v>194</v>
      </c>
      <c r="E49" s="96">
        <v>2002</v>
      </c>
      <c r="F49" s="129">
        <v>102196.09704000001</v>
      </c>
      <c r="G49" s="98" t="s">
        <v>76</v>
      </c>
    </row>
    <row r="50" spans="2:7" x14ac:dyDescent="0.25">
      <c r="B50" s="122">
        <v>35577</v>
      </c>
      <c r="C50" s="96" t="s">
        <v>106</v>
      </c>
      <c r="D50" s="96" t="s">
        <v>185</v>
      </c>
      <c r="E50" s="96">
        <v>2004</v>
      </c>
      <c r="F50" s="129">
        <v>400737.35674000002</v>
      </c>
      <c r="G50" s="98" t="s">
        <v>76</v>
      </c>
    </row>
    <row r="51" spans="2:7" x14ac:dyDescent="0.25">
      <c r="B51" s="122">
        <v>35577</v>
      </c>
      <c r="C51" s="96" t="s">
        <v>120</v>
      </c>
      <c r="D51" s="96" t="s">
        <v>209</v>
      </c>
      <c r="E51" s="96">
        <v>2004</v>
      </c>
      <c r="F51" s="129">
        <v>219545.82687000002</v>
      </c>
      <c r="G51" s="98" t="s">
        <v>76</v>
      </c>
    </row>
    <row r="52" spans="2:7" x14ac:dyDescent="0.25">
      <c r="B52" s="122">
        <v>35606</v>
      </c>
      <c r="C52" s="96" t="s">
        <v>118</v>
      </c>
      <c r="D52" s="96" t="s">
        <v>207</v>
      </c>
      <c r="E52" s="96">
        <v>2007</v>
      </c>
      <c r="F52" s="129">
        <v>283217.92202999996</v>
      </c>
      <c r="G52" s="98" t="s">
        <v>76</v>
      </c>
    </row>
    <row r="53" spans="2:7" x14ac:dyDescent="0.25">
      <c r="B53" s="122">
        <v>35621</v>
      </c>
      <c r="C53" s="96" t="s">
        <v>136</v>
      </c>
      <c r="D53" s="96" t="s">
        <v>138</v>
      </c>
      <c r="E53" s="96">
        <v>2002</v>
      </c>
      <c r="F53" s="129">
        <v>112932.5</v>
      </c>
      <c r="G53" s="98" t="s">
        <v>76</v>
      </c>
    </row>
    <row r="54" spans="2:7" x14ac:dyDescent="0.25">
      <c r="B54" s="122">
        <v>35653</v>
      </c>
      <c r="C54" s="96" t="s">
        <v>119</v>
      </c>
      <c r="D54" s="96" t="s">
        <v>210</v>
      </c>
      <c r="E54" s="96">
        <v>2007</v>
      </c>
      <c r="F54" s="129">
        <v>329318.7403</v>
      </c>
      <c r="G54" s="98" t="s">
        <v>76</v>
      </c>
    </row>
    <row r="55" spans="2:7" x14ac:dyDescent="0.25">
      <c r="B55" s="122">
        <v>35692</v>
      </c>
      <c r="C55" s="96" t="s">
        <v>171</v>
      </c>
      <c r="D55" s="96" t="s">
        <v>173</v>
      </c>
      <c r="E55" s="96">
        <v>2027</v>
      </c>
      <c r="F55" s="129">
        <v>995332</v>
      </c>
      <c r="G55" s="98" t="s">
        <v>76</v>
      </c>
    </row>
    <row r="56" spans="2:7" x14ac:dyDescent="0.25">
      <c r="B56" s="122">
        <v>35724</v>
      </c>
      <c r="C56" s="96" t="s">
        <v>119</v>
      </c>
      <c r="D56" s="96" t="s">
        <v>211</v>
      </c>
      <c r="E56" s="96">
        <v>2004</v>
      </c>
      <c r="F56" s="129">
        <v>329318.7403</v>
      </c>
      <c r="G56" s="98" t="s">
        <v>76</v>
      </c>
    </row>
    <row r="57" spans="2:7" x14ac:dyDescent="0.25">
      <c r="B57" s="122">
        <v>35727</v>
      </c>
      <c r="C57" s="96" t="s">
        <v>120</v>
      </c>
      <c r="D57" s="96" t="s">
        <v>212</v>
      </c>
      <c r="E57" s="96">
        <v>2004</v>
      </c>
      <c r="F57" s="129">
        <v>164659.37015</v>
      </c>
      <c r="G57" s="98" t="s">
        <v>76</v>
      </c>
    </row>
    <row r="58" spans="2:7" x14ac:dyDescent="0.25">
      <c r="B58" s="122">
        <v>35733</v>
      </c>
      <c r="C58" s="96" t="s">
        <v>111</v>
      </c>
      <c r="D58" s="96" t="s">
        <v>192</v>
      </c>
      <c r="E58" s="96">
        <v>2009</v>
      </c>
      <c r="F58" s="129">
        <v>434699.44880000001</v>
      </c>
      <c r="G58" s="98" t="s">
        <v>76</v>
      </c>
    </row>
    <row r="59" spans="2:7" x14ac:dyDescent="0.25">
      <c r="B59" s="122">
        <v>35780</v>
      </c>
      <c r="C59" s="96" t="s">
        <v>104</v>
      </c>
      <c r="D59" s="96" t="s">
        <v>179</v>
      </c>
      <c r="E59" s="96">
        <v>2002</v>
      </c>
      <c r="F59" s="129">
        <v>134876</v>
      </c>
      <c r="G59" s="98" t="s">
        <v>76</v>
      </c>
    </row>
    <row r="60" spans="2:7" x14ac:dyDescent="0.25">
      <c r="B60" s="122">
        <v>35830</v>
      </c>
      <c r="C60" s="96" t="s">
        <v>113</v>
      </c>
      <c r="D60" s="96" t="s">
        <v>138</v>
      </c>
      <c r="E60" s="96">
        <v>2003</v>
      </c>
      <c r="F60" s="129">
        <v>510121.66401999997</v>
      </c>
      <c r="G60" s="98" t="s">
        <v>76</v>
      </c>
    </row>
    <row r="61" spans="2:7" x14ac:dyDescent="0.25">
      <c r="B61" s="122">
        <v>35852</v>
      </c>
      <c r="C61" s="96" t="s">
        <v>113</v>
      </c>
      <c r="D61" s="96" t="s">
        <v>195</v>
      </c>
      <c r="E61" s="96">
        <v>2008</v>
      </c>
      <c r="F61" s="129">
        <v>652052.66308000009</v>
      </c>
      <c r="G61" s="98" t="s">
        <v>76</v>
      </c>
    </row>
    <row r="62" spans="2:7" x14ac:dyDescent="0.25">
      <c r="B62" s="122">
        <v>35866</v>
      </c>
      <c r="C62" s="96" t="s">
        <v>120</v>
      </c>
      <c r="D62" s="96" t="s">
        <v>213</v>
      </c>
      <c r="E62" s="96">
        <v>2009</v>
      </c>
      <c r="F62" s="129">
        <v>329318.7403</v>
      </c>
      <c r="G62" s="98" t="s">
        <v>76</v>
      </c>
    </row>
    <row r="63" spans="2:7" x14ac:dyDescent="0.25">
      <c r="B63" s="122">
        <v>35888</v>
      </c>
      <c r="C63" s="96" t="s">
        <v>114</v>
      </c>
      <c r="D63" s="96" t="s">
        <v>196</v>
      </c>
      <c r="E63" s="96">
        <v>2008</v>
      </c>
      <c r="F63" s="129">
        <v>192902.59911000001</v>
      </c>
      <c r="G63" s="98" t="s">
        <v>76</v>
      </c>
    </row>
    <row r="64" spans="2:7" x14ac:dyDescent="0.25">
      <c r="B64" s="122">
        <v>35888</v>
      </c>
      <c r="C64" s="96" t="s">
        <v>115</v>
      </c>
      <c r="D64" s="96" t="s">
        <v>196</v>
      </c>
      <c r="E64" s="96">
        <v>2008</v>
      </c>
      <c r="F64" s="129">
        <v>194418.86588</v>
      </c>
      <c r="G64" s="98" t="s">
        <v>76</v>
      </c>
    </row>
    <row r="65" spans="2:7" x14ac:dyDescent="0.25">
      <c r="B65" s="122">
        <v>35898</v>
      </c>
      <c r="C65" s="96" t="s">
        <v>180</v>
      </c>
      <c r="D65" s="96" t="s">
        <v>38</v>
      </c>
      <c r="E65" s="96">
        <v>2005</v>
      </c>
      <c r="F65" s="129">
        <v>455518</v>
      </c>
      <c r="G65" s="98" t="s">
        <v>76</v>
      </c>
    </row>
    <row r="66" spans="2:7" x14ac:dyDescent="0.25">
      <c r="B66" s="122">
        <v>35906</v>
      </c>
      <c r="C66" s="96" t="s">
        <v>116</v>
      </c>
      <c r="D66" s="96" t="s">
        <v>267</v>
      </c>
      <c r="E66" s="96">
        <v>2008</v>
      </c>
      <c r="F66" s="129">
        <v>637652.08001999999</v>
      </c>
      <c r="G66" s="98" t="s">
        <v>76</v>
      </c>
    </row>
    <row r="67" spans="2:7" x14ac:dyDescent="0.25">
      <c r="B67" s="122">
        <v>35943</v>
      </c>
      <c r="C67" s="96" t="s">
        <v>116</v>
      </c>
      <c r="D67" s="96" t="s">
        <v>197</v>
      </c>
      <c r="E67" s="96">
        <v>2028</v>
      </c>
      <c r="F67" s="129">
        <v>637652.08001999999</v>
      </c>
      <c r="G67" s="98" t="s">
        <v>76</v>
      </c>
    </row>
    <row r="68" spans="2:7" x14ac:dyDescent="0.25">
      <c r="B68" s="122">
        <v>35982</v>
      </c>
      <c r="C68" s="96" t="s">
        <v>113</v>
      </c>
      <c r="D68" s="96" t="s">
        <v>198</v>
      </c>
      <c r="E68" s="96">
        <v>2010</v>
      </c>
      <c r="F68" s="129">
        <v>434701.77538999997</v>
      </c>
      <c r="G68" s="98" t="s">
        <v>76</v>
      </c>
    </row>
    <row r="69" spans="2:7" x14ac:dyDescent="0.25">
      <c r="B69" s="122">
        <v>35984</v>
      </c>
      <c r="C69" s="96" t="s">
        <v>120</v>
      </c>
      <c r="D69" s="96" t="s">
        <v>214</v>
      </c>
      <c r="E69" s="96">
        <v>2005</v>
      </c>
      <c r="F69" s="129">
        <v>439091.65373000002</v>
      </c>
      <c r="G69" s="98" t="s">
        <v>76</v>
      </c>
    </row>
    <row r="70" spans="2:7" x14ac:dyDescent="0.25">
      <c r="B70" s="122">
        <v>35997</v>
      </c>
      <c r="C70" s="96" t="s">
        <v>92</v>
      </c>
      <c r="D70" s="96" t="s">
        <v>147</v>
      </c>
      <c r="E70" s="96">
        <v>2003</v>
      </c>
      <c r="F70" s="129">
        <v>259981</v>
      </c>
      <c r="G70" s="98" t="s">
        <v>75</v>
      </c>
    </row>
    <row r="71" spans="2:7" x14ac:dyDescent="0.25">
      <c r="B71" s="122">
        <v>36005</v>
      </c>
      <c r="C71" s="96" t="s">
        <v>111</v>
      </c>
      <c r="D71" s="96" t="s">
        <v>266</v>
      </c>
      <c r="E71" s="96">
        <v>2005</v>
      </c>
      <c r="F71" s="129">
        <v>326024.58660000004</v>
      </c>
      <c r="G71" s="98" t="s">
        <v>76</v>
      </c>
    </row>
    <row r="72" spans="2:7" x14ac:dyDescent="0.25">
      <c r="B72" s="122">
        <v>36006</v>
      </c>
      <c r="C72" s="96" t="s">
        <v>116</v>
      </c>
      <c r="D72" s="96" t="s">
        <v>191</v>
      </c>
      <c r="E72" s="96">
        <v>2010</v>
      </c>
      <c r="F72" s="129">
        <v>425101.38668</v>
      </c>
      <c r="G72" s="98" t="s">
        <v>76</v>
      </c>
    </row>
    <row r="73" spans="2:7" x14ac:dyDescent="0.25">
      <c r="B73" s="122">
        <v>36057</v>
      </c>
      <c r="C73" s="96" t="s">
        <v>92</v>
      </c>
      <c r="D73" s="96" t="s">
        <v>245</v>
      </c>
      <c r="E73" s="96">
        <v>2027</v>
      </c>
      <c r="F73" s="129">
        <v>140263</v>
      </c>
      <c r="G73" s="98" t="s">
        <v>75</v>
      </c>
    </row>
    <row r="74" spans="2:7" x14ac:dyDescent="0.25">
      <c r="B74" s="122">
        <v>36118</v>
      </c>
      <c r="C74" s="96" t="s">
        <v>110</v>
      </c>
      <c r="D74" s="96" t="s">
        <v>193</v>
      </c>
      <c r="E74" s="96">
        <v>2008</v>
      </c>
      <c r="F74" s="129">
        <v>217349.72440000001</v>
      </c>
      <c r="G74" s="98" t="s">
        <v>76</v>
      </c>
    </row>
    <row r="75" spans="2:7" x14ac:dyDescent="0.25">
      <c r="B75" s="122">
        <v>36133</v>
      </c>
      <c r="C75" s="96" t="s">
        <v>171</v>
      </c>
      <c r="D75" s="96" t="s">
        <v>172</v>
      </c>
      <c r="E75" s="96">
        <v>2005</v>
      </c>
      <c r="F75" s="129">
        <v>861797</v>
      </c>
      <c r="G75" s="98" t="s">
        <v>76</v>
      </c>
    </row>
    <row r="76" spans="2:7" x14ac:dyDescent="0.25">
      <c r="B76" s="122">
        <v>36159</v>
      </c>
      <c r="C76" s="96" t="s">
        <v>254</v>
      </c>
      <c r="D76" s="96" t="s">
        <v>161</v>
      </c>
      <c r="E76" s="96">
        <v>2018</v>
      </c>
      <c r="F76" s="129">
        <v>99347.293000000005</v>
      </c>
      <c r="G76" s="98" t="s">
        <v>75</v>
      </c>
    </row>
    <row r="77" spans="2:7" x14ac:dyDescent="0.25">
      <c r="B77" s="122">
        <v>36175</v>
      </c>
      <c r="C77" s="96" t="s">
        <v>134</v>
      </c>
      <c r="D77" s="96" t="s">
        <v>130</v>
      </c>
      <c r="E77" s="96">
        <v>2007</v>
      </c>
      <c r="F77" s="129">
        <v>315441.14720000001</v>
      </c>
      <c r="G77" s="98" t="s">
        <v>75</v>
      </c>
    </row>
    <row r="78" spans="2:7" x14ac:dyDescent="0.25">
      <c r="B78" s="122">
        <v>36175</v>
      </c>
      <c r="C78" s="96" t="s">
        <v>241</v>
      </c>
      <c r="D78" s="96" t="s">
        <v>140</v>
      </c>
      <c r="E78" s="96">
        <v>2007</v>
      </c>
      <c r="F78" s="129">
        <v>568886.85936</v>
      </c>
      <c r="G78" s="98" t="s">
        <v>75</v>
      </c>
    </row>
    <row r="79" spans="2:7" x14ac:dyDescent="0.25">
      <c r="B79" s="122">
        <v>36194</v>
      </c>
      <c r="C79" s="96" t="s">
        <v>98</v>
      </c>
      <c r="D79" s="96" t="s">
        <v>162</v>
      </c>
      <c r="E79" s="96">
        <v>2006</v>
      </c>
      <c r="F79" s="129">
        <v>1082200</v>
      </c>
      <c r="G79" s="98" t="s">
        <v>75</v>
      </c>
    </row>
    <row r="80" spans="2:7" x14ac:dyDescent="0.25">
      <c r="B80" s="122">
        <v>36216</v>
      </c>
      <c r="C80" s="96" t="s">
        <v>171</v>
      </c>
      <c r="D80" s="96" t="s">
        <v>246</v>
      </c>
      <c r="E80" s="96">
        <v>2019</v>
      </c>
      <c r="F80" s="129">
        <v>176458</v>
      </c>
      <c r="G80" s="98" t="s">
        <v>76</v>
      </c>
    </row>
    <row r="81" spans="2:7" x14ac:dyDescent="0.25">
      <c r="B81" s="122">
        <v>36216</v>
      </c>
      <c r="C81" s="96" t="s">
        <v>116</v>
      </c>
      <c r="D81" s="96" t="s">
        <v>192</v>
      </c>
      <c r="E81" s="96">
        <v>2002</v>
      </c>
      <c r="F81" s="129">
        <v>127530.416</v>
      </c>
      <c r="G81" s="98" t="s">
        <v>76</v>
      </c>
    </row>
    <row r="82" spans="2:7" x14ac:dyDescent="0.25">
      <c r="B82" s="122">
        <v>36217</v>
      </c>
      <c r="C82" s="96" t="s">
        <v>116</v>
      </c>
      <c r="D82" s="96" t="s">
        <v>199</v>
      </c>
      <c r="E82" s="96">
        <v>2008</v>
      </c>
      <c r="F82" s="129">
        <v>297570.97068000003</v>
      </c>
      <c r="G82" s="98" t="s">
        <v>76</v>
      </c>
    </row>
    <row r="83" spans="2:7" x14ac:dyDescent="0.25">
      <c r="B83" s="122">
        <v>36220</v>
      </c>
      <c r="C83" s="96" t="s">
        <v>104</v>
      </c>
      <c r="D83" s="96" t="s">
        <v>262</v>
      </c>
      <c r="E83" s="96">
        <v>2029</v>
      </c>
      <c r="F83" s="129">
        <v>125000</v>
      </c>
      <c r="G83" s="98" t="s">
        <v>76</v>
      </c>
    </row>
    <row r="84" spans="2:7" x14ac:dyDescent="0.25">
      <c r="B84" s="122">
        <v>36223</v>
      </c>
      <c r="C84" s="96" t="s">
        <v>113</v>
      </c>
      <c r="D84" s="96" t="s">
        <v>148</v>
      </c>
      <c r="E84" s="96">
        <v>2004</v>
      </c>
      <c r="F84" s="129">
        <v>340081.10935000004</v>
      </c>
      <c r="G84" s="98" t="s">
        <v>76</v>
      </c>
    </row>
    <row r="85" spans="2:7" x14ac:dyDescent="0.25">
      <c r="B85" s="122">
        <v>36256</v>
      </c>
      <c r="C85" s="96" t="s">
        <v>180</v>
      </c>
      <c r="D85" s="96" t="s">
        <v>181</v>
      </c>
      <c r="E85" s="96">
        <v>2004</v>
      </c>
      <c r="F85" s="129">
        <v>230900</v>
      </c>
      <c r="G85" s="98" t="s">
        <v>76</v>
      </c>
    </row>
    <row r="86" spans="2:7" x14ac:dyDescent="0.25">
      <c r="B86" s="122">
        <v>36256</v>
      </c>
      <c r="C86" s="96" t="s">
        <v>116</v>
      </c>
      <c r="D86" s="96" t="s">
        <v>200</v>
      </c>
      <c r="E86" s="96">
        <v>2008</v>
      </c>
      <c r="F86" s="129">
        <v>212550.69334</v>
      </c>
      <c r="G86" s="98" t="s">
        <v>76</v>
      </c>
    </row>
    <row r="87" spans="2:7" x14ac:dyDescent="0.25">
      <c r="B87" s="122">
        <v>36257</v>
      </c>
      <c r="C87" s="96" t="s">
        <v>171</v>
      </c>
      <c r="D87" s="96" t="s">
        <v>137</v>
      </c>
      <c r="E87" s="96">
        <v>2009</v>
      </c>
      <c r="F87" s="129">
        <v>1413433</v>
      </c>
      <c r="G87" s="98" t="s">
        <v>76</v>
      </c>
    </row>
    <row r="88" spans="2:7" x14ac:dyDescent="0.25">
      <c r="B88" s="122">
        <v>36276</v>
      </c>
      <c r="C88" s="96" t="s">
        <v>116</v>
      </c>
      <c r="D88" s="96" t="s">
        <v>189</v>
      </c>
      <c r="E88" s="96">
        <v>2006</v>
      </c>
      <c r="F88" s="129">
        <v>382591.24800999998</v>
      </c>
      <c r="G88" s="98" t="s">
        <v>76</v>
      </c>
    </row>
    <row r="89" spans="2:7" x14ac:dyDescent="0.25">
      <c r="B89" s="122">
        <v>36290</v>
      </c>
      <c r="C89" s="96" t="s">
        <v>113</v>
      </c>
      <c r="D89" s="96" t="s">
        <v>201</v>
      </c>
      <c r="E89" s="96">
        <v>2004</v>
      </c>
      <c r="F89" s="129">
        <v>340081.10935000004</v>
      </c>
      <c r="G89" s="98" t="s">
        <v>76</v>
      </c>
    </row>
    <row r="90" spans="2:7" x14ac:dyDescent="0.25">
      <c r="B90" s="122">
        <v>36304</v>
      </c>
      <c r="C90" s="96" t="s">
        <v>92</v>
      </c>
      <c r="D90" s="96" t="s">
        <v>149</v>
      </c>
      <c r="E90" s="96">
        <v>2004</v>
      </c>
      <c r="F90" s="129">
        <v>1399165.5430000001</v>
      </c>
      <c r="G90" s="98" t="s">
        <v>75</v>
      </c>
    </row>
    <row r="91" spans="2:7" x14ac:dyDescent="0.25">
      <c r="B91" s="122">
        <v>36306</v>
      </c>
      <c r="C91" s="96" t="s">
        <v>116</v>
      </c>
      <c r="D91" s="96" t="s">
        <v>189</v>
      </c>
      <c r="E91" s="96">
        <v>2009</v>
      </c>
      <c r="F91" s="129">
        <v>552631.80269000004</v>
      </c>
      <c r="G91" s="98" t="s">
        <v>76</v>
      </c>
    </row>
    <row r="92" spans="2:7" x14ac:dyDescent="0.25">
      <c r="B92" s="122">
        <v>36321</v>
      </c>
      <c r="C92" s="96" t="s">
        <v>116</v>
      </c>
      <c r="D92" s="96" t="s">
        <v>268</v>
      </c>
      <c r="E92" s="96">
        <v>2002</v>
      </c>
      <c r="F92" s="129">
        <v>170040.55466999998</v>
      </c>
      <c r="G92" s="98" t="s">
        <v>76</v>
      </c>
    </row>
    <row r="93" spans="2:7" x14ac:dyDescent="0.25">
      <c r="B93" s="122">
        <v>36342</v>
      </c>
      <c r="C93" s="96" t="s">
        <v>116</v>
      </c>
      <c r="D93" s="96" t="s">
        <v>202</v>
      </c>
      <c r="E93" s="96">
        <v>2004</v>
      </c>
      <c r="F93" s="129">
        <v>552631.80269000004</v>
      </c>
      <c r="G93" s="98" t="s">
        <v>76</v>
      </c>
    </row>
    <row r="94" spans="2:7" x14ac:dyDescent="0.25">
      <c r="B94" s="122">
        <v>36355</v>
      </c>
      <c r="C94" s="96" t="s">
        <v>150</v>
      </c>
      <c r="D94" s="96" t="s">
        <v>151</v>
      </c>
      <c r="E94" s="96">
        <v>2001</v>
      </c>
      <c r="F94" s="129">
        <v>73200</v>
      </c>
      <c r="G94" s="98" t="s">
        <v>75</v>
      </c>
    </row>
    <row r="95" spans="2:7" x14ac:dyDescent="0.25">
      <c r="B95" s="122">
        <v>36355</v>
      </c>
      <c r="C95" s="96" t="s">
        <v>150</v>
      </c>
      <c r="D95" s="96" t="s">
        <v>152</v>
      </c>
      <c r="E95" s="96">
        <v>2001</v>
      </c>
      <c r="F95" s="129">
        <v>228180</v>
      </c>
      <c r="G95" s="98" t="s">
        <v>75</v>
      </c>
    </row>
    <row r="96" spans="2:7" x14ac:dyDescent="0.25">
      <c r="B96" s="122">
        <v>36363</v>
      </c>
      <c r="C96" s="96" t="s">
        <v>116</v>
      </c>
      <c r="D96" s="96" t="s">
        <v>203</v>
      </c>
      <c r="E96" s="96">
        <v>2003</v>
      </c>
      <c r="F96" s="129">
        <v>85020.277340000001</v>
      </c>
      <c r="G96" s="98" t="s">
        <v>76</v>
      </c>
    </row>
    <row r="97" spans="2:7" x14ac:dyDescent="0.25">
      <c r="B97" s="122">
        <v>36383</v>
      </c>
      <c r="C97" s="96" t="s">
        <v>106</v>
      </c>
      <c r="D97" s="96" t="s">
        <v>186</v>
      </c>
      <c r="E97" s="96">
        <v>2009</v>
      </c>
      <c r="F97" s="129">
        <v>144265.44843000002</v>
      </c>
      <c r="G97" s="98" t="s">
        <v>76</v>
      </c>
    </row>
    <row r="98" spans="2:7" x14ac:dyDescent="0.25">
      <c r="B98" s="122">
        <v>36406</v>
      </c>
      <c r="C98" s="96" t="s">
        <v>116</v>
      </c>
      <c r="D98" s="96" t="s">
        <v>202</v>
      </c>
      <c r="E98" s="96">
        <v>2001</v>
      </c>
      <c r="F98" s="129">
        <v>467611.52535000001</v>
      </c>
      <c r="G98" s="98" t="s">
        <v>76</v>
      </c>
    </row>
    <row r="99" spans="2:7" x14ac:dyDescent="0.25">
      <c r="B99" s="122">
        <v>36448</v>
      </c>
      <c r="C99" s="96" t="s">
        <v>101</v>
      </c>
      <c r="D99" s="96" t="s">
        <v>174</v>
      </c>
      <c r="E99" s="96">
        <v>2001</v>
      </c>
      <c r="F99" s="129">
        <v>243943.74056000001</v>
      </c>
      <c r="G99" s="98" t="s">
        <v>76</v>
      </c>
    </row>
    <row r="100" spans="2:7" x14ac:dyDescent="0.25">
      <c r="B100" s="122">
        <v>36448</v>
      </c>
      <c r="C100" s="96" t="s">
        <v>102</v>
      </c>
      <c r="D100" s="96" t="s">
        <v>174</v>
      </c>
      <c r="E100" s="96">
        <v>2002</v>
      </c>
      <c r="F100" s="129">
        <v>222973.05056</v>
      </c>
      <c r="G100" s="98" t="s">
        <v>76</v>
      </c>
    </row>
    <row r="101" spans="2:7" x14ac:dyDescent="0.25">
      <c r="B101" s="122">
        <v>36448</v>
      </c>
      <c r="C101" s="96" t="s">
        <v>175</v>
      </c>
      <c r="D101" s="96" t="s">
        <v>174</v>
      </c>
      <c r="E101" s="96">
        <v>2003</v>
      </c>
      <c r="F101" s="129">
        <v>201906.85185000001</v>
      </c>
      <c r="G101" s="98" t="s">
        <v>76</v>
      </c>
    </row>
    <row r="102" spans="2:7" x14ac:dyDescent="0.25">
      <c r="B102" s="122">
        <v>36448</v>
      </c>
      <c r="C102" s="96" t="s">
        <v>103</v>
      </c>
      <c r="D102" s="96" t="s">
        <v>174</v>
      </c>
      <c r="E102" s="96">
        <v>2004</v>
      </c>
      <c r="F102" s="129">
        <v>182016.04728999999</v>
      </c>
      <c r="G102" s="98" t="s">
        <v>76</v>
      </c>
    </row>
    <row r="103" spans="2:7" x14ac:dyDescent="0.25">
      <c r="B103" s="122">
        <v>36454</v>
      </c>
      <c r="C103" s="96" t="s">
        <v>116</v>
      </c>
      <c r="D103" s="96" t="s">
        <v>205</v>
      </c>
      <c r="E103" s="96">
        <v>2002</v>
      </c>
      <c r="F103" s="129">
        <v>425101.38668</v>
      </c>
      <c r="G103" s="98" t="s">
        <v>76</v>
      </c>
    </row>
    <row r="104" spans="2:7" x14ac:dyDescent="0.25">
      <c r="B104" s="122">
        <v>36466</v>
      </c>
      <c r="C104" s="96" t="s">
        <v>150</v>
      </c>
      <c r="D104" s="96" t="s">
        <v>153</v>
      </c>
      <c r="E104" s="96">
        <v>2001</v>
      </c>
      <c r="F104" s="129">
        <v>10700</v>
      </c>
      <c r="G104" s="98" t="s">
        <v>75</v>
      </c>
    </row>
    <row r="105" spans="2:7" x14ac:dyDescent="0.25">
      <c r="B105" s="122">
        <v>36466</v>
      </c>
      <c r="C105" s="96" t="s">
        <v>154</v>
      </c>
      <c r="D105" s="96" t="s">
        <v>155</v>
      </c>
      <c r="E105" s="96">
        <v>2001</v>
      </c>
      <c r="F105" s="129">
        <v>83970</v>
      </c>
      <c r="G105" s="98" t="s">
        <v>75</v>
      </c>
    </row>
    <row r="106" spans="2:7" x14ac:dyDescent="0.25">
      <c r="B106" s="122">
        <v>36490</v>
      </c>
      <c r="C106" s="96" t="s">
        <v>116</v>
      </c>
      <c r="D106" s="96" t="s">
        <v>173</v>
      </c>
      <c r="E106" s="96">
        <v>2003</v>
      </c>
      <c r="F106" s="129">
        <v>212550.69334</v>
      </c>
      <c r="G106" s="98" t="s">
        <v>76</v>
      </c>
    </row>
    <row r="107" spans="2:7" x14ac:dyDescent="0.25">
      <c r="B107" s="122">
        <v>36501</v>
      </c>
      <c r="C107" s="96" t="s">
        <v>113</v>
      </c>
      <c r="D107" s="96" t="s">
        <v>269</v>
      </c>
      <c r="E107" s="96">
        <v>2004</v>
      </c>
      <c r="F107" s="129">
        <v>340081.10935000004</v>
      </c>
      <c r="G107" s="98" t="s">
        <v>76</v>
      </c>
    </row>
    <row r="108" spans="2:7" x14ac:dyDescent="0.25">
      <c r="B108" s="122">
        <v>36511</v>
      </c>
      <c r="C108" s="96" t="s">
        <v>106</v>
      </c>
      <c r="D108" s="96" t="s">
        <v>187</v>
      </c>
      <c r="E108" s="96">
        <v>2003</v>
      </c>
      <c r="F108" s="129">
        <v>160294.94269999999</v>
      </c>
      <c r="G108" s="98" t="s">
        <v>76</v>
      </c>
    </row>
    <row r="109" spans="2:7" x14ac:dyDescent="0.25">
      <c r="B109" s="122">
        <v>36516</v>
      </c>
      <c r="C109" s="96" t="s">
        <v>116</v>
      </c>
      <c r="D109" s="96" t="s">
        <v>206</v>
      </c>
      <c r="E109" s="96">
        <v>2004</v>
      </c>
      <c r="F109" s="129">
        <v>170040.55466999998</v>
      </c>
      <c r="G109" s="98" t="s">
        <v>76</v>
      </c>
    </row>
    <row r="110" spans="2:7" x14ac:dyDescent="0.25">
      <c r="B110" s="122">
        <v>36526</v>
      </c>
      <c r="C110" s="96" t="s">
        <v>234</v>
      </c>
      <c r="D110" s="96" t="s">
        <v>130</v>
      </c>
      <c r="E110" s="96">
        <v>2016</v>
      </c>
      <c r="F110" s="129">
        <v>1878.4104633407999</v>
      </c>
      <c r="G110" s="98" t="s">
        <v>75</v>
      </c>
    </row>
    <row r="111" spans="2:7" x14ac:dyDescent="0.25">
      <c r="B111" s="122">
        <v>36526</v>
      </c>
      <c r="C111" s="96" t="s">
        <v>242</v>
      </c>
      <c r="D111" s="96" t="s">
        <v>140</v>
      </c>
      <c r="E111" s="96">
        <v>2016</v>
      </c>
      <c r="F111" s="129">
        <v>2424.4169267779998</v>
      </c>
      <c r="G111" s="98" t="s">
        <v>75</v>
      </c>
    </row>
    <row r="112" spans="2:7" x14ac:dyDescent="0.25">
      <c r="B112" s="122">
        <v>36532</v>
      </c>
      <c r="C112" s="96" t="s">
        <v>116</v>
      </c>
      <c r="D112" s="96" t="s">
        <v>207</v>
      </c>
      <c r="E112" s="96">
        <v>2005</v>
      </c>
      <c r="F112" s="129">
        <v>552631.80269000004</v>
      </c>
      <c r="G112" s="98" t="s">
        <v>76</v>
      </c>
    </row>
    <row r="113" spans="2:7" x14ac:dyDescent="0.25">
      <c r="B113" s="122">
        <v>36551</v>
      </c>
      <c r="C113" s="96" t="s">
        <v>116</v>
      </c>
      <c r="D113" s="96" t="s">
        <v>177</v>
      </c>
      <c r="E113" s="96">
        <v>2007</v>
      </c>
      <c r="F113" s="129">
        <v>637652.08001999999</v>
      </c>
      <c r="G113" s="98" t="s">
        <v>76</v>
      </c>
    </row>
    <row r="114" spans="2:7" x14ac:dyDescent="0.25">
      <c r="B114" s="122">
        <v>36559</v>
      </c>
      <c r="C114" s="96" t="s">
        <v>171</v>
      </c>
      <c r="D114" s="96" t="s">
        <v>176</v>
      </c>
      <c r="E114" s="96">
        <v>2020</v>
      </c>
      <c r="F114" s="129">
        <v>158080</v>
      </c>
      <c r="G114" s="98" t="s">
        <v>76</v>
      </c>
    </row>
    <row r="115" spans="2:7" x14ac:dyDescent="0.25">
      <c r="B115" s="122">
        <v>36577</v>
      </c>
      <c r="C115" s="96" t="s">
        <v>92</v>
      </c>
      <c r="D115" s="96" t="s">
        <v>246</v>
      </c>
      <c r="E115" s="96">
        <v>2005</v>
      </c>
      <c r="F115" s="129">
        <v>1743651.4280000001</v>
      </c>
      <c r="G115" s="98" t="s">
        <v>75</v>
      </c>
    </row>
    <row r="116" spans="2:7" x14ac:dyDescent="0.25">
      <c r="B116" s="122">
        <v>36577</v>
      </c>
      <c r="C116" s="96" t="s">
        <v>92</v>
      </c>
      <c r="D116" s="96" t="s">
        <v>137</v>
      </c>
      <c r="E116" s="96">
        <v>2003</v>
      </c>
      <c r="F116" s="129">
        <v>1695463.4750000001</v>
      </c>
      <c r="G116" s="98" t="s">
        <v>75</v>
      </c>
    </row>
    <row r="117" spans="2:7" x14ac:dyDescent="0.25">
      <c r="B117" s="122">
        <v>36600</v>
      </c>
      <c r="C117" s="96" t="s">
        <v>171</v>
      </c>
      <c r="D117" s="96" t="s">
        <v>258</v>
      </c>
      <c r="E117" s="96">
        <v>2010</v>
      </c>
      <c r="F117" s="129">
        <v>860074</v>
      </c>
      <c r="G117" s="98" t="s">
        <v>76</v>
      </c>
    </row>
    <row r="118" spans="2:7" x14ac:dyDescent="0.25">
      <c r="B118" s="122">
        <v>36620</v>
      </c>
      <c r="C118" s="96" t="s">
        <v>113</v>
      </c>
      <c r="D118" s="96" t="s">
        <v>267</v>
      </c>
      <c r="E118" s="96">
        <v>2004</v>
      </c>
      <c r="F118" s="129">
        <v>425101.38668</v>
      </c>
      <c r="G118" s="98" t="s">
        <v>76</v>
      </c>
    </row>
    <row r="119" spans="2:7" x14ac:dyDescent="0.25">
      <c r="B119" s="122">
        <v>36640</v>
      </c>
      <c r="C119" s="96" t="s">
        <v>150</v>
      </c>
      <c r="D119" s="96" t="s">
        <v>156</v>
      </c>
      <c r="E119" s="96">
        <v>2002</v>
      </c>
      <c r="F119" s="129">
        <v>32650</v>
      </c>
      <c r="G119" s="98" t="s">
        <v>75</v>
      </c>
    </row>
    <row r="120" spans="2:7" x14ac:dyDescent="0.25">
      <c r="B120" s="122">
        <v>36670</v>
      </c>
      <c r="C120" s="96" t="s">
        <v>113</v>
      </c>
      <c r="D120" s="96" t="s">
        <v>189</v>
      </c>
      <c r="E120" s="96">
        <v>2005</v>
      </c>
      <c r="F120" s="129">
        <v>637652.08001999999</v>
      </c>
      <c r="G120" s="98" t="s">
        <v>76</v>
      </c>
    </row>
    <row r="121" spans="2:7" x14ac:dyDescent="0.25">
      <c r="B121" s="122">
        <v>36691</v>
      </c>
      <c r="C121" s="96" t="s">
        <v>107</v>
      </c>
      <c r="D121" s="96" t="s">
        <v>265</v>
      </c>
      <c r="E121" s="96">
        <v>2004</v>
      </c>
      <c r="F121" s="129">
        <v>480884.82808000001</v>
      </c>
      <c r="G121" s="98" t="s">
        <v>76</v>
      </c>
    </row>
    <row r="122" spans="2:7" x14ac:dyDescent="0.25">
      <c r="B122" s="122">
        <v>36692</v>
      </c>
      <c r="C122" s="96" t="s">
        <v>171</v>
      </c>
      <c r="D122" s="96" t="s">
        <v>137</v>
      </c>
      <c r="E122" s="96">
        <v>2015</v>
      </c>
      <c r="F122" s="129">
        <v>902949.755</v>
      </c>
      <c r="G122" s="98" t="s">
        <v>76</v>
      </c>
    </row>
    <row r="123" spans="2:7" x14ac:dyDescent="0.25">
      <c r="B123" s="122">
        <v>36697</v>
      </c>
      <c r="C123" s="96" t="s">
        <v>116</v>
      </c>
      <c r="D123" s="96" t="s">
        <v>189</v>
      </c>
      <c r="E123" s="96">
        <v>2003</v>
      </c>
      <c r="F123" s="129">
        <v>850202.77335999999</v>
      </c>
      <c r="G123" s="98" t="s">
        <v>76</v>
      </c>
    </row>
    <row r="124" spans="2:7" x14ac:dyDescent="0.25">
      <c r="B124" s="122">
        <v>36706</v>
      </c>
      <c r="C124" s="96" t="s">
        <v>99</v>
      </c>
      <c r="D124" s="96" t="s">
        <v>255</v>
      </c>
      <c r="E124" s="96">
        <v>2020</v>
      </c>
      <c r="F124" s="129">
        <v>646.41999999999996</v>
      </c>
      <c r="G124" s="98" t="s">
        <v>75</v>
      </c>
    </row>
    <row r="125" spans="2:7" x14ac:dyDescent="0.25">
      <c r="B125" s="122">
        <v>36727</v>
      </c>
      <c r="C125" s="96" t="s">
        <v>116</v>
      </c>
      <c r="D125" s="96" t="s">
        <v>205</v>
      </c>
      <c r="E125" s="96">
        <v>2004</v>
      </c>
      <c r="F125" s="129">
        <v>850202.77335999999</v>
      </c>
      <c r="G125" s="98" t="s">
        <v>76</v>
      </c>
    </row>
    <row r="126" spans="2:7" x14ac:dyDescent="0.25">
      <c r="B126" s="122">
        <v>36728</v>
      </c>
      <c r="C126" s="96" t="s">
        <v>171</v>
      </c>
      <c r="D126" s="96" t="s">
        <v>177</v>
      </c>
      <c r="E126" s="96">
        <v>2030</v>
      </c>
      <c r="F126" s="129">
        <v>240505</v>
      </c>
      <c r="G126" s="98" t="s">
        <v>76</v>
      </c>
    </row>
    <row r="127" spans="2:7" x14ac:dyDescent="0.25">
      <c r="B127" s="122">
        <v>36760</v>
      </c>
      <c r="C127" s="96" t="s">
        <v>150</v>
      </c>
      <c r="D127" s="96" t="s">
        <v>157</v>
      </c>
      <c r="E127" s="96">
        <v>2002</v>
      </c>
      <c r="F127" s="129">
        <v>9700</v>
      </c>
      <c r="G127" s="98" t="s">
        <v>75</v>
      </c>
    </row>
    <row r="128" spans="2:7" x14ac:dyDescent="0.25">
      <c r="B128" s="122">
        <v>36776</v>
      </c>
      <c r="C128" s="96" t="s">
        <v>116</v>
      </c>
      <c r="D128" s="96" t="s">
        <v>207</v>
      </c>
      <c r="E128" s="96">
        <v>2007</v>
      </c>
      <c r="F128" s="129">
        <v>425101.38668</v>
      </c>
      <c r="G128" s="98" t="s">
        <v>76</v>
      </c>
    </row>
    <row r="129" spans="2:7" x14ac:dyDescent="0.25">
      <c r="B129" s="122">
        <v>36795</v>
      </c>
      <c r="C129" s="96" t="s">
        <v>107</v>
      </c>
      <c r="D129" s="96" t="s">
        <v>188</v>
      </c>
      <c r="E129" s="96">
        <v>2005</v>
      </c>
      <c r="F129" s="129">
        <v>492906.94878999999</v>
      </c>
      <c r="G129" s="98" t="s">
        <v>76</v>
      </c>
    </row>
    <row r="130" spans="2:7" x14ac:dyDescent="0.25">
      <c r="B130" s="122">
        <v>36829</v>
      </c>
      <c r="C130" s="96" t="s">
        <v>150</v>
      </c>
      <c r="D130" s="96" t="s">
        <v>158</v>
      </c>
      <c r="E130" s="96">
        <v>2002</v>
      </c>
      <c r="F130" s="129">
        <v>7000</v>
      </c>
      <c r="G130" s="98" t="s">
        <v>75</v>
      </c>
    </row>
    <row r="131" spans="2:7" x14ac:dyDescent="0.25">
      <c r="B131" s="122">
        <v>36922</v>
      </c>
      <c r="C131" s="96" t="s">
        <v>171</v>
      </c>
      <c r="D131" s="96" t="s">
        <v>178</v>
      </c>
      <c r="E131" s="96">
        <v>2031</v>
      </c>
      <c r="F131" s="129">
        <v>15230</v>
      </c>
      <c r="G131" s="98" t="s">
        <v>76</v>
      </c>
    </row>
    <row r="132" spans="2:7" x14ac:dyDescent="0.25">
      <c r="B132" s="122">
        <v>36938</v>
      </c>
      <c r="C132" s="96" t="s">
        <v>150</v>
      </c>
      <c r="D132" s="96" t="s">
        <v>159</v>
      </c>
      <c r="E132" s="96">
        <v>2004</v>
      </c>
      <c r="F132" s="129">
        <v>41600</v>
      </c>
      <c r="G132" s="98" t="s">
        <v>75</v>
      </c>
    </row>
    <row r="133" spans="2:7" x14ac:dyDescent="0.25">
      <c r="B133" s="122">
        <v>36943</v>
      </c>
      <c r="C133" s="96" t="s">
        <v>92</v>
      </c>
      <c r="D133" s="96" t="s">
        <v>137</v>
      </c>
      <c r="E133" s="96">
        <v>2006</v>
      </c>
      <c r="F133" s="129">
        <v>864002.15300000005</v>
      </c>
      <c r="G133" s="98" t="s">
        <v>75</v>
      </c>
    </row>
    <row r="134" spans="2:7" x14ac:dyDescent="0.25">
      <c r="B134" s="122">
        <v>36943</v>
      </c>
      <c r="C134" s="96" t="s">
        <v>171</v>
      </c>
      <c r="D134" s="96" t="s">
        <v>259</v>
      </c>
      <c r="E134" s="96">
        <v>2012</v>
      </c>
      <c r="F134" s="129">
        <v>922992</v>
      </c>
      <c r="G134" s="98" t="s">
        <v>76</v>
      </c>
    </row>
    <row r="135" spans="2:7" x14ac:dyDescent="0.25">
      <c r="B135" s="122">
        <v>36944</v>
      </c>
      <c r="C135" s="96" t="s">
        <v>116</v>
      </c>
      <c r="D135" s="96" t="s">
        <v>207</v>
      </c>
      <c r="E135" s="96">
        <v>2007</v>
      </c>
      <c r="F135" s="129">
        <v>425101.38668</v>
      </c>
      <c r="G135" s="98" t="s">
        <v>76</v>
      </c>
    </row>
    <row r="136" spans="2:7" x14ac:dyDescent="0.25">
      <c r="B136" s="122">
        <v>36996</v>
      </c>
      <c r="C136" s="96" t="s">
        <v>235</v>
      </c>
      <c r="D136" s="96" t="s">
        <v>130</v>
      </c>
      <c r="E136" s="96">
        <v>2007</v>
      </c>
      <c r="F136" s="129">
        <v>29600.880000000001</v>
      </c>
      <c r="G136" s="98" t="s">
        <v>75</v>
      </c>
    </row>
    <row r="137" spans="2:7" x14ac:dyDescent="0.25">
      <c r="B137" s="122">
        <v>36996</v>
      </c>
      <c r="C137" s="96" t="s">
        <v>243</v>
      </c>
      <c r="D137" s="96" t="s">
        <v>140</v>
      </c>
      <c r="E137" s="96">
        <v>2007</v>
      </c>
      <c r="F137" s="129">
        <v>10762.008</v>
      </c>
      <c r="G137" s="98" t="s">
        <v>75</v>
      </c>
    </row>
    <row r="138" spans="2:7" x14ac:dyDescent="0.25">
      <c r="B138" s="122">
        <v>36997</v>
      </c>
      <c r="C138" s="96" t="s">
        <v>256</v>
      </c>
      <c r="D138" s="96" t="s">
        <v>189</v>
      </c>
      <c r="E138" s="96">
        <v>2002</v>
      </c>
      <c r="F138" s="129">
        <v>2000000</v>
      </c>
      <c r="G138" s="98" t="s">
        <v>75</v>
      </c>
    </row>
    <row r="139" spans="2:7" x14ac:dyDescent="0.25">
      <c r="B139" s="122">
        <v>37005</v>
      </c>
      <c r="C139" s="96" t="s">
        <v>247</v>
      </c>
      <c r="D139" s="96" t="s">
        <v>248</v>
      </c>
      <c r="E139" s="96">
        <v>2003</v>
      </c>
      <c r="F139" s="129">
        <v>380000</v>
      </c>
      <c r="G139" s="98" t="s">
        <v>75</v>
      </c>
    </row>
    <row r="140" spans="2:7" x14ac:dyDescent="0.25">
      <c r="B140" s="122">
        <v>37022</v>
      </c>
      <c r="C140" s="96" t="s">
        <v>180</v>
      </c>
      <c r="D140" s="96" t="s">
        <v>263</v>
      </c>
      <c r="E140" s="96">
        <v>2004</v>
      </c>
      <c r="F140" s="129">
        <v>93815.5</v>
      </c>
      <c r="G140" s="98" t="s">
        <v>76</v>
      </c>
    </row>
    <row r="141" spans="2:7" x14ac:dyDescent="0.25">
      <c r="B141" s="122">
        <v>37022</v>
      </c>
      <c r="C141" s="96" t="s">
        <v>180</v>
      </c>
      <c r="D141" s="96" t="s">
        <v>264</v>
      </c>
      <c r="E141" s="96">
        <v>2004</v>
      </c>
      <c r="F141" s="129">
        <v>906184.5</v>
      </c>
      <c r="G141" s="98" t="s">
        <v>76</v>
      </c>
    </row>
    <row r="142" spans="2:7" x14ac:dyDescent="0.25">
      <c r="B142" s="122">
        <v>37039</v>
      </c>
      <c r="C142" s="96" t="s">
        <v>249</v>
      </c>
      <c r="D142" s="96" t="s">
        <v>248</v>
      </c>
      <c r="E142" s="96">
        <v>2003</v>
      </c>
      <c r="F142" s="129">
        <v>380000</v>
      </c>
      <c r="G142" s="98" t="s">
        <v>75</v>
      </c>
    </row>
    <row r="143" spans="2:7" x14ac:dyDescent="0.25">
      <c r="B143" s="122">
        <v>37061</v>
      </c>
      <c r="C143" s="96" t="s">
        <v>236</v>
      </c>
      <c r="D143" s="96" t="s">
        <v>237</v>
      </c>
      <c r="E143" s="96">
        <v>2008</v>
      </c>
      <c r="F143" s="129">
        <v>930803.70299999998</v>
      </c>
      <c r="G143" s="98" t="s">
        <v>76</v>
      </c>
    </row>
    <row r="144" spans="2:7" x14ac:dyDescent="0.25">
      <c r="B144" s="122">
        <v>37061</v>
      </c>
      <c r="C144" s="96" t="s">
        <v>250</v>
      </c>
      <c r="D144" s="96" t="s">
        <v>251</v>
      </c>
      <c r="E144" s="96">
        <v>2006</v>
      </c>
      <c r="F144" s="129">
        <v>781344.04</v>
      </c>
      <c r="G144" s="98" t="s">
        <v>75</v>
      </c>
    </row>
    <row r="145" spans="2:7" x14ac:dyDescent="0.25">
      <c r="B145" s="122">
        <v>37061</v>
      </c>
      <c r="C145" s="96" t="s">
        <v>252</v>
      </c>
      <c r="D145" s="96" t="s">
        <v>251</v>
      </c>
      <c r="E145" s="96">
        <v>2006</v>
      </c>
      <c r="F145" s="129">
        <v>1278967.5009999999</v>
      </c>
      <c r="G145" s="98" t="s">
        <v>75</v>
      </c>
    </row>
    <row r="146" spans="2:7" x14ac:dyDescent="0.25">
      <c r="B146" s="122">
        <v>37061</v>
      </c>
      <c r="C146" s="96" t="s">
        <v>171</v>
      </c>
      <c r="D146" s="96" t="s">
        <v>260</v>
      </c>
      <c r="E146" s="96">
        <v>2008</v>
      </c>
      <c r="F146" s="129">
        <v>10841954.148</v>
      </c>
      <c r="G146" s="98" t="s">
        <v>76</v>
      </c>
    </row>
    <row r="147" spans="2:7" x14ac:dyDescent="0.25">
      <c r="B147" s="122">
        <v>37061</v>
      </c>
      <c r="C147" s="96" t="s">
        <v>171</v>
      </c>
      <c r="D147" s="96" t="s">
        <v>261</v>
      </c>
      <c r="E147" s="96">
        <v>2018</v>
      </c>
      <c r="F147" s="129">
        <v>6367364.6200000001</v>
      </c>
      <c r="G147" s="98" t="s">
        <v>76</v>
      </c>
    </row>
    <row r="148" spans="2:7" x14ac:dyDescent="0.25">
      <c r="B148" s="122">
        <v>37061</v>
      </c>
      <c r="C148" s="96" t="s">
        <v>171</v>
      </c>
      <c r="D148" s="96" t="s">
        <v>178</v>
      </c>
      <c r="E148" s="96">
        <v>2031</v>
      </c>
      <c r="F148" s="129">
        <v>8816740.6500000004</v>
      </c>
      <c r="G148" s="98" t="s">
        <v>76</v>
      </c>
    </row>
    <row r="149" spans="2:7" x14ac:dyDescent="0.25">
      <c r="B149" s="122"/>
      <c r="C149" s="96" t="s">
        <v>135</v>
      </c>
      <c r="D149" s="96"/>
      <c r="E149" s="96"/>
      <c r="F149" s="129">
        <v>173.32225</v>
      </c>
      <c r="G149" s="98" t="s">
        <v>75</v>
      </c>
    </row>
    <row r="150" spans="2:7" ht="15.75" thickBot="1" x14ac:dyDescent="0.3">
      <c r="B150" s="123"/>
      <c r="C150" s="105" t="s">
        <v>93</v>
      </c>
      <c r="D150" s="105" t="s">
        <v>160</v>
      </c>
      <c r="E150" s="105" t="s">
        <v>253</v>
      </c>
      <c r="F150" s="130">
        <v>315500</v>
      </c>
      <c r="G150" s="107" t="s">
        <v>75</v>
      </c>
    </row>
    <row r="153" spans="2:7" ht="15.75" thickBot="1" x14ac:dyDescent="0.3"/>
    <row r="154" spans="2:7" x14ac:dyDescent="0.25">
      <c r="B154" s="108" t="s">
        <v>10</v>
      </c>
      <c r="C154" s="126">
        <f>+SUM(F9:F150)</f>
        <v>93099561.085632205</v>
      </c>
    </row>
    <row r="155" spans="2:7" ht="60" x14ac:dyDescent="0.25">
      <c r="B155" s="110" t="s">
        <v>231</v>
      </c>
      <c r="C155" s="127">
        <f>+SUM(F9:F32)</f>
        <v>15571919.352522047</v>
      </c>
    </row>
    <row r="156" spans="2:7" ht="60.75" thickBot="1" x14ac:dyDescent="0.3">
      <c r="B156" s="112" t="s">
        <v>233</v>
      </c>
      <c r="C156" s="128">
        <f>+SUM(F33:F150)</f>
        <v>77527641.733110115</v>
      </c>
      <c r="D156" s="118"/>
    </row>
    <row r="158" spans="2:7" ht="15.75" thickBot="1" x14ac:dyDescent="0.3"/>
    <row r="159" spans="2:7" x14ac:dyDescent="0.25">
      <c r="B159" s="108" t="s">
        <v>10</v>
      </c>
      <c r="C159" s="126">
        <f>+SUM(F9:F150)</f>
        <v>93099561.085632205</v>
      </c>
    </row>
    <row r="160" spans="2:7" x14ac:dyDescent="0.25">
      <c r="B160" s="110" t="s">
        <v>75</v>
      </c>
      <c r="C160" s="127">
        <f>SUMIF(G9:G150,G136,F9:F150)</f>
        <v>19838748.478612166</v>
      </c>
    </row>
    <row r="161" spans="2:3" ht="15" customHeight="1" thickBot="1" x14ac:dyDescent="0.3">
      <c r="B161" s="112" t="s">
        <v>76</v>
      </c>
      <c r="C161" s="151">
        <f>+SUMIF(G9:G150,G69,F9:F150)</f>
        <v>73260812.607020006</v>
      </c>
    </row>
  </sheetData>
  <sortState ref="B9:G150">
    <sortCondition ref="B9"/>
  </sortState>
  <mergeCells count="1">
    <mergeCell ref="B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4"/>
  <sheetViews>
    <sheetView topLeftCell="A143" workbookViewId="0">
      <selection activeCell="C157" sqref="C157"/>
    </sheetView>
  </sheetViews>
  <sheetFormatPr baseColWidth="10" defaultColWidth="11.42578125" defaultRowHeight="15" x14ac:dyDescent="0.25"/>
  <cols>
    <col min="2" max="2" width="12.42578125" bestFit="1" customWidth="1"/>
    <col min="3" max="3" width="61.28515625" bestFit="1" customWidth="1"/>
    <col min="4" max="4" width="20" bestFit="1" customWidth="1"/>
    <col min="5" max="5" width="13.7109375" bestFit="1" customWidth="1"/>
    <col min="6" max="6" width="12.140625" bestFit="1" customWidth="1"/>
    <col min="7" max="7" width="12.7109375" bestFit="1" customWidth="1"/>
  </cols>
  <sheetData>
    <row r="1" spans="2:8" ht="15.75" thickBot="1" x14ac:dyDescent="0.3"/>
    <row r="2" spans="2:8" x14ac:dyDescent="0.25">
      <c r="B2" s="161" t="s">
        <v>279</v>
      </c>
      <c r="C2" s="162"/>
      <c r="D2" s="162"/>
      <c r="E2" s="162"/>
      <c r="F2" s="162"/>
      <c r="G2" s="142"/>
    </row>
    <row r="3" spans="2:8" x14ac:dyDescent="0.25">
      <c r="B3" s="143" t="s">
        <v>217</v>
      </c>
      <c r="C3" s="134"/>
      <c r="D3" s="134"/>
      <c r="E3" s="134"/>
      <c r="F3" s="147" t="s">
        <v>82</v>
      </c>
      <c r="G3" s="98"/>
    </row>
    <row r="4" spans="2:8" x14ac:dyDescent="0.25">
      <c r="B4" s="143"/>
      <c r="C4" s="133"/>
      <c r="D4" s="133"/>
      <c r="E4" s="133"/>
      <c r="F4" s="147" t="s">
        <v>83</v>
      </c>
      <c r="G4" s="98"/>
    </row>
    <row r="5" spans="2:8" x14ac:dyDescent="0.25">
      <c r="B5" s="149" t="s">
        <v>84</v>
      </c>
      <c r="C5" s="146" t="s">
        <v>85</v>
      </c>
      <c r="D5" s="146" t="s">
        <v>129</v>
      </c>
      <c r="E5" s="146" t="s">
        <v>86</v>
      </c>
      <c r="F5" s="147" t="s">
        <v>87</v>
      </c>
      <c r="G5" s="148" t="s">
        <v>219</v>
      </c>
    </row>
    <row r="6" spans="2:8" x14ac:dyDescent="0.25">
      <c r="B6" s="149" t="s">
        <v>88</v>
      </c>
      <c r="C6" s="134"/>
      <c r="D6" s="134"/>
      <c r="E6" s="134"/>
      <c r="F6" s="147" t="s">
        <v>89</v>
      </c>
      <c r="G6" s="98"/>
    </row>
    <row r="7" spans="2:8" x14ac:dyDescent="0.25">
      <c r="B7" s="143"/>
      <c r="C7" s="133"/>
      <c r="D7" s="133"/>
      <c r="E7" s="133"/>
      <c r="F7" s="147" t="s">
        <v>90</v>
      </c>
      <c r="G7" s="98"/>
    </row>
    <row r="8" spans="2:8" x14ac:dyDescent="0.25">
      <c r="B8" s="122">
        <v>32217</v>
      </c>
      <c r="C8" s="135" t="s">
        <v>121</v>
      </c>
      <c r="D8" s="136" t="s">
        <v>215</v>
      </c>
      <c r="E8" s="137">
        <v>2013</v>
      </c>
      <c r="F8" s="66">
        <v>3375.904</v>
      </c>
      <c r="G8" s="98" t="s">
        <v>76</v>
      </c>
    </row>
    <row r="9" spans="2:8" x14ac:dyDescent="0.25">
      <c r="B9" s="122">
        <v>33329</v>
      </c>
      <c r="C9" s="137" t="s">
        <v>132</v>
      </c>
      <c r="D9" s="137" t="s">
        <v>130</v>
      </c>
      <c r="E9" s="137">
        <v>2007</v>
      </c>
      <c r="F9" s="71">
        <v>303486.12688761449</v>
      </c>
      <c r="G9" s="98" t="s">
        <v>75</v>
      </c>
      <c r="H9" s="94">
        <f>F9+F10+F11+F12+F13+F14+F15+F23+F24+F46+F68+F71+F74+F75+F76+F87+F101+F102+F103+F104+F108+F109+F112+F117+F120+F123+F124+F125+F128+F129+F130+F131+F134+F136+F140+F141+F142+F143+F144</f>
        <v>9361855.70017948</v>
      </c>
    </row>
    <row r="10" spans="2:8" x14ac:dyDescent="0.25">
      <c r="B10" s="122">
        <v>33329</v>
      </c>
      <c r="C10" s="135" t="s">
        <v>239</v>
      </c>
      <c r="D10" s="136" t="s">
        <v>140</v>
      </c>
      <c r="E10" s="138">
        <v>2007</v>
      </c>
      <c r="F10" s="57">
        <v>352273.7772014059</v>
      </c>
      <c r="G10" s="98" t="s">
        <v>75</v>
      </c>
    </row>
    <row r="11" spans="2:8" x14ac:dyDescent="0.25">
      <c r="B11" s="122">
        <v>33512</v>
      </c>
      <c r="C11" s="135" t="s">
        <v>95</v>
      </c>
      <c r="D11" s="136" t="s">
        <v>140</v>
      </c>
      <c r="E11" s="139" t="s">
        <v>96</v>
      </c>
      <c r="F11" s="57">
        <v>5512.1660000000002</v>
      </c>
      <c r="G11" s="98" t="s">
        <v>75</v>
      </c>
    </row>
    <row r="12" spans="2:8" x14ac:dyDescent="0.25">
      <c r="B12" s="122">
        <v>33848</v>
      </c>
      <c r="C12" s="137" t="s">
        <v>131</v>
      </c>
      <c r="D12" s="137" t="s">
        <v>130</v>
      </c>
      <c r="E12" s="137">
        <v>2002</v>
      </c>
      <c r="F12" s="71">
        <v>59714.851991455944</v>
      </c>
      <c r="G12" s="98" t="s">
        <v>75</v>
      </c>
    </row>
    <row r="13" spans="2:8" x14ac:dyDescent="0.25">
      <c r="B13" s="122">
        <v>33848</v>
      </c>
      <c r="C13" s="135" t="s">
        <v>238</v>
      </c>
      <c r="D13" s="136" t="s">
        <v>140</v>
      </c>
      <c r="E13" s="138">
        <v>2002</v>
      </c>
      <c r="F13" s="57">
        <v>482861.66168666421</v>
      </c>
      <c r="G13" s="98" t="s">
        <v>75</v>
      </c>
    </row>
    <row r="14" spans="2:8" x14ac:dyDescent="0.25">
      <c r="B14" s="122">
        <v>33862</v>
      </c>
      <c r="C14" s="135" t="s">
        <v>139</v>
      </c>
      <c r="D14" s="136" t="s">
        <v>140</v>
      </c>
      <c r="E14" s="138">
        <v>2002</v>
      </c>
      <c r="F14" s="57">
        <v>145197.79999999999</v>
      </c>
      <c r="G14" s="98" t="s">
        <v>75</v>
      </c>
    </row>
    <row r="15" spans="2:8" x14ac:dyDescent="0.25">
      <c r="B15" s="122">
        <v>33940</v>
      </c>
      <c r="C15" s="135" t="s">
        <v>244</v>
      </c>
      <c r="D15" s="136" t="s">
        <v>140</v>
      </c>
      <c r="E15" s="138">
        <v>2008</v>
      </c>
      <c r="F15" s="57">
        <v>316.77832308699999</v>
      </c>
      <c r="G15" s="98" t="s">
        <v>75</v>
      </c>
    </row>
    <row r="16" spans="2:8" x14ac:dyDescent="0.25">
      <c r="B16" s="122">
        <v>34059</v>
      </c>
      <c r="C16" s="135" t="s">
        <v>163</v>
      </c>
      <c r="D16" s="136" t="s">
        <v>164</v>
      </c>
      <c r="E16" s="138">
        <v>2023</v>
      </c>
      <c r="F16" s="57">
        <v>3570682</v>
      </c>
      <c r="G16" s="98" t="s">
        <v>76</v>
      </c>
    </row>
    <row r="17" spans="2:7" x14ac:dyDescent="0.25">
      <c r="B17" s="122">
        <v>34059</v>
      </c>
      <c r="C17" s="135" t="s">
        <v>165</v>
      </c>
      <c r="D17" s="136" t="s">
        <v>166</v>
      </c>
      <c r="E17" s="138">
        <v>2023</v>
      </c>
      <c r="F17" s="57">
        <v>127587.48724910074</v>
      </c>
      <c r="G17" s="98" t="s">
        <v>76</v>
      </c>
    </row>
    <row r="18" spans="2:7" x14ac:dyDescent="0.25">
      <c r="B18" s="122">
        <v>34059</v>
      </c>
      <c r="C18" s="135" t="s">
        <v>167</v>
      </c>
      <c r="D18" s="136" t="s">
        <v>168</v>
      </c>
      <c r="E18" s="138">
        <v>2023</v>
      </c>
      <c r="F18" s="57">
        <v>923030</v>
      </c>
      <c r="G18" s="98" t="s">
        <v>76</v>
      </c>
    </row>
    <row r="19" spans="2:7" x14ac:dyDescent="0.25">
      <c r="B19" s="122">
        <v>34059</v>
      </c>
      <c r="C19" s="135" t="s">
        <v>169</v>
      </c>
      <c r="D19" s="136" t="s">
        <v>168</v>
      </c>
      <c r="E19" s="138">
        <v>2023</v>
      </c>
      <c r="F19" s="57">
        <v>126457.16393088056</v>
      </c>
      <c r="G19" s="98" t="s">
        <v>76</v>
      </c>
    </row>
    <row r="20" spans="2:7" x14ac:dyDescent="0.25">
      <c r="B20" s="122">
        <v>34059</v>
      </c>
      <c r="C20" s="135" t="s">
        <v>170</v>
      </c>
      <c r="D20" s="136" t="s">
        <v>168</v>
      </c>
      <c r="E20" s="138">
        <v>2005</v>
      </c>
      <c r="F20" s="57">
        <v>1522481.84</v>
      </c>
      <c r="G20" s="98" t="s">
        <v>76</v>
      </c>
    </row>
    <row r="21" spans="2:7" x14ac:dyDescent="0.25">
      <c r="B21" s="122">
        <v>34059</v>
      </c>
      <c r="C21" s="135" t="s">
        <v>122</v>
      </c>
      <c r="D21" s="136" t="s">
        <v>216</v>
      </c>
      <c r="E21" s="137">
        <v>2008</v>
      </c>
      <c r="F21" s="66">
        <v>54705</v>
      </c>
      <c r="G21" s="98" t="s">
        <v>76</v>
      </c>
    </row>
    <row r="22" spans="2:7" x14ac:dyDescent="0.25">
      <c r="B22" s="122">
        <v>34323</v>
      </c>
      <c r="C22" s="135" t="s">
        <v>171</v>
      </c>
      <c r="D22" s="136" t="s">
        <v>257</v>
      </c>
      <c r="E22" s="138">
        <v>2003</v>
      </c>
      <c r="F22" s="57">
        <v>1763338</v>
      </c>
      <c r="G22" s="98" t="s">
        <v>76</v>
      </c>
    </row>
    <row r="23" spans="2:7" x14ac:dyDescent="0.25">
      <c r="B23" s="122">
        <v>34696</v>
      </c>
      <c r="C23" s="137" t="s">
        <v>133</v>
      </c>
      <c r="D23" s="137" t="s">
        <v>130</v>
      </c>
      <c r="E23" s="137">
        <v>2010</v>
      </c>
      <c r="F23" s="71">
        <v>5450.8847003761994</v>
      </c>
      <c r="G23" s="98" t="s">
        <v>75</v>
      </c>
    </row>
    <row r="24" spans="2:7" x14ac:dyDescent="0.25">
      <c r="B24" s="122">
        <v>34696</v>
      </c>
      <c r="C24" s="135" t="s">
        <v>240</v>
      </c>
      <c r="D24" s="136" t="s">
        <v>140</v>
      </c>
      <c r="E24" s="138">
        <v>2010</v>
      </c>
      <c r="F24" s="57">
        <v>711093.31350609916</v>
      </c>
      <c r="G24" s="98" t="s">
        <v>75</v>
      </c>
    </row>
    <row r="25" spans="2:7" x14ac:dyDescent="0.25">
      <c r="B25" s="122">
        <v>35017</v>
      </c>
      <c r="C25" s="135" t="s">
        <v>111</v>
      </c>
      <c r="D25" s="140" t="s">
        <v>161</v>
      </c>
      <c r="E25" s="137">
        <v>2002</v>
      </c>
      <c r="F25" s="66">
        <v>448540.99929372739</v>
      </c>
      <c r="G25" s="98" t="s">
        <v>76</v>
      </c>
    </row>
    <row r="26" spans="2:7" x14ac:dyDescent="0.25">
      <c r="B26" s="122">
        <v>35101</v>
      </c>
      <c r="C26" s="135" t="s">
        <v>111</v>
      </c>
      <c r="D26" s="140" t="s">
        <v>177</v>
      </c>
      <c r="E26" s="137">
        <v>2003</v>
      </c>
      <c r="F26" s="66">
        <v>448540.99929372739</v>
      </c>
      <c r="G26" s="98" t="s">
        <v>76</v>
      </c>
    </row>
    <row r="27" spans="2:7" x14ac:dyDescent="0.25">
      <c r="B27" s="122">
        <v>35159</v>
      </c>
      <c r="C27" s="135" t="s">
        <v>105</v>
      </c>
      <c r="D27" s="136" t="s">
        <v>182</v>
      </c>
      <c r="E27" s="141">
        <v>2006</v>
      </c>
      <c r="F27" s="57">
        <v>60943.094389999998</v>
      </c>
      <c r="G27" s="98" t="s">
        <v>76</v>
      </c>
    </row>
    <row r="28" spans="2:7" x14ac:dyDescent="0.25">
      <c r="B28" s="122">
        <v>35165</v>
      </c>
      <c r="C28" s="135" t="s">
        <v>111</v>
      </c>
      <c r="D28" s="140" t="s">
        <v>149</v>
      </c>
      <c r="E28" s="137">
        <v>2006</v>
      </c>
      <c r="F28" s="66">
        <v>448540.99929372739</v>
      </c>
      <c r="G28" s="98" t="s">
        <v>76</v>
      </c>
    </row>
    <row r="29" spans="2:7" x14ac:dyDescent="0.25">
      <c r="B29" s="122">
        <v>35180</v>
      </c>
      <c r="C29" s="135" t="s">
        <v>106</v>
      </c>
      <c r="D29" s="136" t="s">
        <v>182</v>
      </c>
      <c r="E29" s="141">
        <v>2006</v>
      </c>
      <c r="F29" s="57">
        <v>60943.094389999998</v>
      </c>
      <c r="G29" s="98" t="s">
        <v>76</v>
      </c>
    </row>
    <row r="30" spans="2:7" x14ac:dyDescent="0.25">
      <c r="B30" s="122">
        <v>35200</v>
      </c>
      <c r="C30" s="135" t="s">
        <v>106</v>
      </c>
      <c r="D30" s="136" t="s">
        <v>182</v>
      </c>
      <c r="E30" s="141">
        <v>2006</v>
      </c>
      <c r="F30" s="57">
        <v>53325.207590000005</v>
      </c>
      <c r="G30" s="98" t="s">
        <v>76</v>
      </c>
    </row>
    <row r="31" spans="2:7" x14ac:dyDescent="0.25">
      <c r="B31" s="122">
        <v>35205</v>
      </c>
      <c r="C31" s="135" t="s">
        <v>111</v>
      </c>
      <c r="D31" s="140" t="s">
        <v>137</v>
      </c>
      <c r="E31" s="137">
        <v>2011</v>
      </c>
      <c r="F31" s="66">
        <v>448540.99929372739</v>
      </c>
      <c r="G31" s="98" t="s">
        <v>76</v>
      </c>
    </row>
    <row r="32" spans="2:7" x14ac:dyDescent="0.25">
      <c r="B32" s="122">
        <v>35327</v>
      </c>
      <c r="C32" s="135" t="s">
        <v>111</v>
      </c>
      <c r="D32" s="140" t="s">
        <v>189</v>
      </c>
      <c r="E32" s="137">
        <v>2003</v>
      </c>
      <c r="F32" s="66">
        <v>168202.87473514778</v>
      </c>
      <c r="G32" s="98" t="s">
        <v>76</v>
      </c>
    </row>
    <row r="33" spans="2:7" x14ac:dyDescent="0.25">
      <c r="B33" s="122">
        <v>35327</v>
      </c>
      <c r="C33" s="135" t="s">
        <v>111</v>
      </c>
      <c r="D33" s="140" t="s">
        <v>178</v>
      </c>
      <c r="E33" s="137">
        <v>2016</v>
      </c>
      <c r="F33" s="66">
        <v>168202.87473514778</v>
      </c>
      <c r="G33" s="98" t="s">
        <v>76</v>
      </c>
    </row>
    <row r="34" spans="2:7" x14ac:dyDescent="0.25">
      <c r="B34" s="122">
        <v>35347</v>
      </c>
      <c r="C34" s="135" t="s">
        <v>171</v>
      </c>
      <c r="D34" s="136" t="s">
        <v>172</v>
      </c>
      <c r="E34" s="138">
        <v>2006</v>
      </c>
      <c r="F34" s="57">
        <v>1109550</v>
      </c>
      <c r="G34" s="98" t="s">
        <v>76</v>
      </c>
    </row>
    <row r="35" spans="2:7" x14ac:dyDescent="0.25">
      <c r="B35" s="122">
        <v>35374</v>
      </c>
      <c r="C35" s="135" t="s">
        <v>120</v>
      </c>
      <c r="D35" s="140" t="s">
        <v>172</v>
      </c>
      <c r="E35" s="137">
        <v>2003</v>
      </c>
      <c r="F35" s="66">
        <v>226536.05262378135</v>
      </c>
      <c r="G35" s="98" t="s">
        <v>76</v>
      </c>
    </row>
    <row r="36" spans="2:7" x14ac:dyDescent="0.25">
      <c r="B36" s="122">
        <v>35381</v>
      </c>
      <c r="C36" s="135" t="s">
        <v>106</v>
      </c>
      <c r="D36" s="136" t="s">
        <v>183</v>
      </c>
      <c r="E36" s="141">
        <v>2005</v>
      </c>
      <c r="F36" s="57">
        <v>380894.33991000004</v>
      </c>
      <c r="G36" s="98" t="s">
        <v>76</v>
      </c>
    </row>
    <row r="37" spans="2:7" x14ac:dyDescent="0.25">
      <c r="B37" s="122">
        <v>35382</v>
      </c>
      <c r="C37" s="135" t="s">
        <v>111</v>
      </c>
      <c r="D37" s="140" t="s">
        <v>137</v>
      </c>
      <c r="E37" s="137">
        <v>2026</v>
      </c>
      <c r="F37" s="66">
        <v>224270.4996468637</v>
      </c>
      <c r="G37" s="98" t="s">
        <v>76</v>
      </c>
    </row>
    <row r="38" spans="2:7" x14ac:dyDescent="0.25">
      <c r="B38" s="122">
        <v>35403</v>
      </c>
      <c r="C38" s="135" t="s">
        <v>109</v>
      </c>
      <c r="D38" s="140" t="s">
        <v>190</v>
      </c>
      <c r="E38" s="137">
        <v>2003</v>
      </c>
      <c r="F38" s="66">
        <v>178912.21374000001</v>
      </c>
      <c r="G38" s="98" t="s">
        <v>76</v>
      </c>
    </row>
    <row r="39" spans="2:7" x14ac:dyDescent="0.25">
      <c r="B39" s="122">
        <v>35408</v>
      </c>
      <c r="C39" s="135" t="s">
        <v>106</v>
      </c>
      <c r="D39" s="136" t="s">
        <v>184</v>
      </c>
      <c r="E39" s="141">
        <v>2002</v>
      </c>
      <c r="F39" s="57">
        <v>380894.33991000004</v>
      </c>
      <c r="G39" s="98" t="s">
        <v>76</v>
      </c>
    </row>
    <row r="40" spans="2:7" x14ac:dyDescent="0.25">
      <c r="B40" s="122">
        <v>35412</v>
      </c>
      <c r="C40" s="135" t="s">
        <v>111</v>
      </c>
      <c r="D40" s="140" t="s">
        <v>191</v>
      </c>
      <c r="E40" s="137">
        <v>2005</v>
      </c>
      <c r="F40" s="66">
        <v>448540.99929372739</v>
      </c>
      <c r="G40" s="98" t="s">
        <v>76</v>
      </c>
    </row>
    <row r="41" spans="2:7" x14ac:dyDescent="0.25">
      <c r="B41" s="122">
        <v>35433</v>
      </c>
      <c r="C41" s="135" t="s">
        <v>120</v>
      </c>
      <c r="D41" s="140" t="s">
        <v>207</v>
      </c>
      <c r="E41" s="137">
        <v>2007</v>
      </c>
      <c r="F41" s="66">
        <v>271843.26314853766</v>
      </c>
      <c r="G41" s="98" t="s">
        <v>76</v>
      </c>
    </row>
    <row r="42" spans="2:7" x14ac:dyDescent="0.25">
      <c r="B42" s="122">
        <v>35460</v>
      </c>
      <c r="C42" s="135" t="s">
        <v>171</v>
      </c>
      <c r="D42" s="136" t="s">
        <v>258</v>
      </c>
      <c r="E42" s="138">
        <v>2017</v>
      </c>
      <c r="F42" s="57">
        <v>1543071</v>
      </c>
      <c r="G42" s="98" t="s">
        <v>76</v>
      </c>
    </row>
    <row r="43" spans="2:7" x14ac:dyDescent="0.25">
      <c r="B43" s="122">
        <v>35473</v>
      </c>
      <c r="C43" s="137" t="s">
        <v>136</v>
      </c>
      <c r="D43" s="140" t="s">
        <v>137</v>
      </c>
      <c r="E43" s="137">
        <v>2007</v>
      </c>
      <c r="F43" s="71">
        <v>14670</v>
      </c>
      <c r="G43" s="98" t="s">
        <v>76</v>
      </c>
    </row>
    <row r="44" spans="2:7" x14ac:dyDescent="0.25">
      <c r="B44" s="122">
        <v>35507</v>
      </c>
      <c r="C44" s="135" t="s">
        <v>108</v>
      </c>
      <c r="D44" s="140" t="s">
        <v>190</v>
      </c>
      <c r="E44" s="137">
        <v>2004</v>
      </c>
      <c r="F44" s="66">
        <v>63753.692454482734</v>
      </c>
      <c r="G44" s="98" t="s">
        <v>76</v>
      </c>
    </row>
    <row r="45" spans="2:7" x14ac:dyDescent="0.25">
      <c r="B45" s="122">
        <v>35507</v>
      </c>
      <c r="C45" s="135" t="s">
        <v>111</v>
      </c>
      <c r="D45" s="140" t="s">
        <v>190</v>
      </c>
      <c r="E45" s="137">
        <v>2004</v>
      </c>
      <c r="F45" s="66">
        <v>672811.49894059112</v>
      </c>
      <c r="G45" s="98" t="s">
        <v>76</v>
      </c>
    </row>
    <row r="46" spans="2:7" x14ac:dyDescent="0.25">
      <c r="B46" s="122">
        <v>35559</v>
      </c>
      <c r="C46" s="135" t="s">
        <v>146</v>
      </c>
      <c r="D46" s="136" t="s">
        <v>138</v>
      </c>
      <c r="E46" s="138">
        <v>2002</v>
      </c>
      <c r="F46" s="57">
        <v>1537533</v>
      </c>
      <c r="G46" s="98" t="s">
        <v>75</v>
      </c>
    </row>
    <row r="47" spans="2:7" x14ac:dyDescent="0.25">
      <c r="B47" s="122">
        <v>35573</v>
      </c>
      <c r="C47" s="135" t="s">
        <v>112</v>
      </c>
      <c r="D47" s="140" t="s">
        <v>194</v>
      </c>
      <c r="E47" s="137">
        <v>2002</v>
      </c>
      <c r="F47" s="66">
        <v>105449.97084000001</v>
      </c>
      <c r="G47" s="98" t="s">
        <v>76</v>
      </c>
    </row>
    <row r="48" spans="2:7" x14ac:dyDescent="0.25">
      <c r="B48" s="122">
        <v>35577</v>
      </c>
      <c r="C48" s="135" t="s">
        <v>106</v>
      </c>
      <c r="D48" s="136" t="s">
        <v>185</v>
      </c>
      <c r="E48" s="141">
        <v>2004</v>
      </c>
      <c r="F48" s="57">
        <v>380894.33991000004</v>
      </c>
      <c r="G48" s="98" t="s">
        <v>76</v>
      </c>
    </row>
    <row r="49" spans="2:7" x14ac:dyDescent="0.25">
      <c r="B49" s="122">
        <v>35577</v>
      </c>
      <c r="C49" s="135" t="s">
        <v>120</v>
      </c>
      <c r="D49" s="140" t="s">
        <v>209</v>
      </c>
      <c r="E49" s="137">
        <v>2004</v>
      </c>
      <c r="F49" s="66">
        <v>226536.05262378135</v>
      </c>
      <c r="G49" s="98" t="s">
        <v>76</v>
      </c>
    </row>
    <row r="50" spans="2:7" x14ac:dyDescent="0.25">
      <c r="B50" s="122">
        <v>35606</v>
      </c>
      <c r="C50" s="135" t="s">
        <v>118</v>
      </c>
      <c r="D50" s="140" t="s">
        <v>207</v>
      </c>
      <c r="E50" s="137">
        <v>2007</v>
      </c>
      <c r="F50" s="66">
        <v>289729.10329</v>
      </c>
      <c r="G50" s="98" t="s">
        <v>76</v>
      </c>
    </row>
    <row r="51" spans="2:7" x14ac:dyDescent="0.25">
      <c r="B51" s="122">
        <v>35621</v>
      </c>
      <c r="C51" s="137" t="s">
        <v>136</v>
      </c>
      <c r="D51" s="140" t="s">
        <v>138</v>
      </c>
      <c r="E51" s="137">
        <v>2002</v>
      </c>
      <c r="F51" s="71">
        <v>78682.5</v>
      </c>
      <c r="G51" s="98" t="s">
        <v>76</v>
      </c>
    </row>
    <row r="52" spans="2:7" x14ac:dyDescent="0.25">
      <c r="B52" s="122">
        <v>35653</v>
      </c>
      <c r="C52" s="135" t="s">
        <v>119</v>
      </c>
      <c r="D52" s="140" t="s">
        <v>210</v>
      </c>
      <c r="E52" s="137">
        <v>2007</v>
      </c>
      <c r="F52" s="66">
        <v>339804.07893567206</v>
      </c>
      <c r="G52" s="98" t="s">
        <v>76</v>
      </c>
    </row>
    <row r="53" spans="2:7" x14ac:dyDescent="0.25">
      <c r="B53" s="122">
        <v>35692</v>
      </c>
      <c r="C53" s="135" t="s">
        <v>171</v>
      </c>
      <c r="D53" s="136" t="s">
        <v>173</v>
      </c>
      <c r="E53" s="138">
        <v>2027</v>
      </c>
      <c r="F53" s="57">
        <v>503508</v>
      </c>
      <c r="G53" s="98" t="s">
        <v>76</v>
      </c>
    </row>
    <row r="54" spans="2:7" x14ac:dyDescent="0.25">
      <c r="B54" s="122">
        <v>35724</v>
      </c>
      <c r="C54" s="135" t="s">
        <v>119</v>
      </c>
      <c r="D54" s="140" t="s">
        <v>211</v>
      </c>
      <c r="E54" s="137">
        <v>2004</v>
      </c>
      <c r="F54" s="66">
        <v>339804.07893567206</v>
      </c>
      <c r="G54" s="98" t="s">
        <v>76</v>
      </c>
    </row>
    <row r="55" spans="2:7" x14ac:dyDescent="0.25">
      <c r="B55" s="122">
        <v>35727</v>
      </c>
      <c r="C55" s="135" t="s">
        <v>120</v>
      </c>
      <c r="D55" s="140" t="s">
        <v>212</v>
      </c>
      <c r="E55" s="137">
        <v>2004</v>
      </c>
      <c r="F55" s="66">
        <v>169902.03946783603</v>
      </c>
      <c r="G55" s="98" t="s">
        <v>76</v>
      </c>
    </row>
    <row r="56" spans="2:7" x14ac:dyDescent="0.25">
      <c r="B56" s="122">
        <v>35733</v>
      </c>
      <c r="C56" s="135" t="s">
        <v>111</v>
      </c>
      <c r="D56" s="140" t="s">
        <v>192</v>
      </c>
      <c r="E56" s="137">
        <v>2009</v>
      </c>
      <c r="F56" s="66">
        <v>448540.99929372739</v>
      </c>
      <c r="G56" s="98" t="s">
        <v>76</v>
      </c>
    </row>
    <row r="57" spans="2:7" x14ac:dyDescent="0.25">
      <c r="B57" s="122">
        <v>35780</v>
      </c>
      <c r="C57" s="135" t="s">
        <v>104</v>
      </c>
      <c r="D57" s="136" t="s">
        <v>179</v>
      </c>
      <c r="E57" s="141">
        <v>2002</v>
      </c>
      <c r="F57" s="57">
        <v>107722</v>
      </c>
      <c r="G57" s="98" t="s">
        <v>76</v>
      </c>
    </row>
    <row r="58" spans="2:7" x14ac:dyDescent="0.25">
      <c r="B58" s="122">
        <v>35830</v>
      </c>
      <c r="C58" s="135" t="s">
        <v>113</v>
      </c>
      <c r="D58" s="140" t="s">
        <v>138</v>
      </c>
      <c r="E58" s="137">
        <v>2003</v>
      </c>
      <c r="F58" s="66">
        <v>526361.96158</v>
      </c>
      <c r="G58" s="98" t="s">
        <v>76</v>
      </c>
    </row>
    <row r="59" spans="2:7" x14ac:dyDescent="0.25">
      <c r="B59" s="122">
        <v>35852</v>
      </c>
      <c r="C59" s="135" t="s">
        <v>113</v>
      </c>
      <c r="D59" s="140" t="s">
        <v>195</v>
      </c>
      <c r="E59" s="137">
        <v>2008</v>
      </c>
      <c r="F59" s="66">
        <v>672811.4938099999</v>
      </c>
      <c r="G59" s="98" t="s">
        <v>76</v>
      </c>
    </row>
    <row r="60" spans="2:7" x14ac:dyDescent="0.25">
      <c r="B60" s="122">
        <v>35866</v>
      </c>
      <c r="C60" s="135" t="s">
        <v>120</v>
      </c>
      <c r="D60" s="140" t="s">
        <v>213</v>
      </c>
      <c r="E60" s="137">
        <v>2009</v>
      </c>
      <c r="F60" s="66">
        <v>339804.07893567206</v>
      </c>
      <c r="G60" s="98" t="s">
        <v>76</v>
      </c>
    </row>
    <row r="61" spans="2:7" x14ac:dyDescent="0.25">
      <c r="B61" s="122">
        <v>35888</v>
      </c>
      <c r="C61" s="135" t="s">
        <v>114</v>
      </c>
      <c r="D61" s="140" t="s">
        <v>196</v>
      </c>
      <c r="E61" s="137">
        <v>2008</v>
      </c>
      <c r="F61" s="66">
        <v>199043.87056000001</v>
      </c>
      <c r="G61" s="98" t="s">
        <v>76</v>
      </c>
    </row>
    <row r="62" spans="2:7" x14ac:dyDescent="0.25">
      <c r="B62" s="122">
        <v>35888</v>
      </c>
      <c r="C62" s="135" t="s">
        <v>115</v>
      </c>
      <c r="D62" s="140" t="s">
        <v>196</v>
      </c>
      <c r="E62" s="137">
        <v>2008</v>
      </c>
      <c r="F62" s="66">
        <v>200608.40938999999</v>
      </c>
      <c r="G62" s="98" t="s">
        <v>76</v>
      </c>
    </row>
    <row r="63" spans="2:7" x14ac:dyDescent="0.25">
      <c r="B63" s="122">
        <v>35898</v>
      </c>
      <c r="C63" s="135" t="s">
        <v>180</v>
      </c>
      <c r="D63" s="136" t="s">
        <v>38</v>
      </c>
      <c r="E63" s="141">
        <v>2005</v>
      </c>
      <c r="F63" s="57">
        <v>305839</v>
      </c>
      <c r="G63" s="98" t="s">
        <v>76</v>
      </c>
    </row>
    <row r="64" spans="2:7" x14ac:dyDescent="0.25">
      <c r="B64" s="122">
        <v>35906</v>
      </c>
      <c r="C64" s="135" t="s">
        <v>116</v>
      </c>
      <c r="D64" s="140" t="s">
        <v>267</v>
      </c>
      <c r="E64" s="137">
        <v>2008</v>
      </c>
      <c r="F64" s="66">
        <v>657952.45197000005</v>
      </c>
      <c r="G64" s="98" t="s">
        <v>76</v>
      </c>
    </row>
    <row r="65" spans="2:7" x14ac:dyDescent="0.25">
      <c r="B65" s="122">
        <v>35943</v>
      </c>
      <c r="C65" s="135" t="s">
        <v>116</v>
      </c>
      <c r="D65" s="140" t="s">
        <v>197</v>
      </c>
      <c r="E65" s="137">
        <v>2028</v>
      </c>
      <c r="F65" s="66">
        <v>657952.45197000005</v>
      </c>
      <c r="G65" s="98" t="s">
        <v>76</v>
      </c>
    </row>
    <row r="66" spans="2:7" x14ac:dyDescent="0.25">
      <c r="B66" s="122">
        <v>35982</v>
      </c>
      <c r="C66" s="135" t="s">
        <v>113</v>
      </c>
      <c r="D66" s="140" t="s">
        <v>198</v>
      </c>
      <c r="E66" s="137">
        <v>2010</v>
      </c>
      <c r="F66" s="66">
        <v>448540.99588</v>
      </c>
      <c r="G66" s="98" t="s">
        <v>76</v>
      </c>
    </row>
    <row r="67" spans="2:7" x14ac:dyDescent="0.25">
      <c r="B67" s="122">
        <v>35984</v>
      </c>
      <c r="C67" s="135" t="s">
        <v>120</v>
      </c>
      <c r="D67" s="136" t="s">
        <v>214</v>
      </c>
      <c r="E67" s="137">
        <v>2005</v>
      </c>
      <c r="F67" s="66">
        <v>453072.1052471096</v>
      </c>
      <c r="G67" s="98" t="s">
        <v>76</v>
      </c>
    </row>
    <row r="68" spans="2:7" x14ac:dyDescent="0.25">
      <c r="B68" s="122">
        <v>35997</v>
      </c>
      <c r="C68" s="135" t="s">
        <v>92</v>
      </c>
      <c r="D68" s="136" t="s">
        <v>147</v>
      </c>
      <c r="E68" s="138">
        <v>2003</v>
      </c>
      <c r="F68" s="57">
        <v>129175</v>
      </c>
      <c r="G68" s="98" t="s">
        <v>75</v>
      </c>
    </row>
    <row r="69" spans="2:7" x14ac:dyDescent="0.25">
      <c r="B69" s="122">
        <v>36005</v>
      </c>
      <c r="C69" s="135" t="s">
        <v>111</v>
      </c>
      <c r="D69" s="140" t="s">
        <v>266</v>
      </c>
      <c r="E69" s="137">
        <v>2005</v>
      </c>
      <c r="F69" s="66">
        <v>336405.74947029556</v>
      </c>
      <c r="G69" s="98" t="s">
        <v>76</v>
      </c>
    </row>
    <row r="70" spans="2:7" x14ac:dyDescent="0.25">
      <c r="B70" s="122">
        <v>36006</v>
      </c>
      <c r="C70" s="135" t="s">
        <v>116</v>
      </c>
      <c r="D70" s="140" t="s">
        <v>191</v>
      </c>
      <c r="E70" s="137">
        <v>2010</v>
      </c>
      <c r="F70" s="66">
        <v>438634.96798000002</v>
      </c>
      <c r="G70" s="98" t="s">
        <v>76</v>
      </c>
    </row>
    <row r="71" spans="2:7" x14ac:dyDescent="0.25">
      <c r="B71" s="122">
        <v>36057</v>
      </c>
      <c r="C71" s="135" t="s">
        <v>92</v>
      </c>
      <c r="D71" s="136" t="s">
        <v>245</v>
      </c>
      <c r="E71" s="138">
        <v>2027</v>
      </c>
      <c r="F71" s="57">
        <v>53384</v>
      </c>
      <c r="G71" s="98" t="s">
        <v>75</v>
      </c>
    </row>
    <row r="72" spans="2:7" x14ac:dyDescent="0.25">
      <c r="B72" s="122">
        <v>36118</v>
      </c>
      <c r="C72" s="135" t="s">
        <v>110</v>
      </c>
      <c r="D72" s="140" t="s">
        <v>193</v>
      </c>
      <c r="E72" s="137">
        <v>2008</v>
      </c>
      <c r="F72" s="66">
        <v>224270.4996468637</v>
      </c>
      <c r="G72" s="98" t="s">
        <v>76</v>
      </c>
    </row>
    <row r="73" spans="2:7" x14ac:dyDescent="0.25">
      <c r="B73" s="122">
        <v>36133</v>
      </c>
      <c r="C73" s="135" t="s">
        <v>171</v>
      </c>
      <c r="D73" s="136" t="s">
        <v>172</v>
      </c>
      <c r="E73" s="138">
        <v>2005</v>
      </c>
      <c r="F73" s="57">
        <v>769537</v>
      </c>
      <c r="G73" s="98" t="s">
        <v>76</v>
      </c>
    </row>
    <row r="74" spans="2:7" x14ac:dyDescent="0.25">
      <c r="B74" s="122">
        <v>36159</v>
      </c>
      <c r="C74" s="135" t="s">
        <v>254</v>
      </c>
      <c r="D74" s="136" t="s">
        <v>161</v>
      </c>
      <c r="E74" s="141">
        <v>2018</v>
      </c>
      <c r="F74" s="57">
        <v>99347.293000000005</v>
      </c>
      <c r="G74" s="98" t="s">
        <v>75</v>
      </c>
    </row>
    <row r="75" spans="2:7" x14ac:dyDescent="0.25">
      <c r="B75" s="122">
        <v>36175</v>
      </c>
      <c r="C75" s="137" t="s">
        <v>134</v>
      </c>
      <c r="D75" s="137" t="s">
        <v>130</v>
      </c>
      <c r="E75" s="137">
        <v>2007</v>
      </c>
      <c r="F75" s="71">
        <v>307718.84668000002</v>
      </c>
      <c r="G75" s="98" t="s">
        <v>75</v>
      </c>
    </row>
    <row r="76" spans="2:7" x14ac:dyDescent="0.25">
      <c r="B76" s="122">
        <v>36175</v>
      </c>
      <c r="C76" s="135" t="s">
        <v>241</v>
      </c>
      <c r="D76" s="136" t="s">
        <v>140</v>
      </c>
      <c r="E76" s="138">
        <v>2007</v>
      </c>
      <c r="F76" s="57">
        <v>667456.96499999997</v>
      </c>
      <c r="G76" s="98" t="s">
        <v>75</v>
      </c>
    </row>
    <row r="77" spans="2:7" x14ac:dyDescent="0.25">
      <c r="B77" s="122">
        <v>36216</v>
      </c>
      <c r="C77" s="135" t="s">
        <v>171</v>
      </c>
      <c r="D77" s="136" t="s">
        <v>246</v>
      </c>
      <c r="E77" s="138">
        <v>2019</v>
      </c>
      <c r="F77" s="57">
        <v>101763</v>
      </c>
      <c r="G77" s="98" t="s">
        <v>76</v>
      </c>
    </row>
    <row r="78" spans="2:7" x14ac:dyDescent="0.25">
      <c r="B78" s="122">
        <v>36216</v>
      </c>
      <c r="C78" s="135" t="s">
        <v>116</v>
      </c>
      <c r="D78" s="140" t="s">
        <v>192</v>
      </c>
      <c r="E78" s="137">
        <v>2002</v>
      </c>
      <c r="F78" s="66">
        <v>131590.49038999999</v>
      </c>
      <c r="G78" s="98" t="s">
        <v>76</v>
      </c>
    </row>
    <row r="79" spans="2:7" x14ac:dyDescent="0.25">
      <c r="B79" s="122">
        <v>36217</v>
      </c>
      <c r="C79" s="135" t="s">
        <v>116</v>
      </c>
      <c r="D79" s="140" t="s">
        <v>199</v>
      </c>
      <c r="E79" s="137">
        <v>2008</v>
      </c>
      <c r="F79" s="66">
        <v>307044.47758999997</v>
      </c>
      <c r="G79" s="98" t="s">
        <v>76</v>
      </c>
    </row>
    <row r="80" spans="2:7" x14ac:dyDescent="0.25">
      <c r="B80" s="122">
        <v>36220</v>
      </c>
      <c r="C80" s="135" t="s">
        <v>104</v>
      </c>
      <c r="D80" s="136" t="s">
        <v>262</v>
      </c>
      <c r="E80" s="141">
        <v>2029</v>
      </c>
      <c r="F80" s="57">
        <v>125000</v>
      </c>
      <c r="G80" s="98" t="s">
        <v>76</v>
      </c>
    </row>
    <row r="81" spans="2:7" x14ac:dyDescent="0.25">
      <c r="B81" s="122">
        <v>36223</v>
      </c>
      <c r="C81" s="135" t="s">
        <v>113</v>
      </c>
      <c r="D81" s="140" t="s">
        <v>148</v>
      </c>
      <c r="E81" s="137">
        <v>2004</v>
      </c>
      <c r="F81" s="66">
        <v>350907.97437999997</v>
      </c>
      <c r="G81" s="98" t="s">
        <v>76</v>
      </c>
    </row>
    <row r="82" spans="2:7" x14ac:dyDescent="0.25">
      <c r="B82" s="122">
        <v>36256</v>
      </c>
      <c r="C82" s="135" t="s">
        <v>180</v>
      </c>
      <c r="D82" s="136" t="s">
        <v>181</v>
      </c>
      <c r="E82" s="141">
        <v>2004</v>
      </c>
      <c r="F82" s="57">
        <v>225900</v>
      </c>
      <c r="G82" s="98" t="s">
        <v>76</v>
      </c>
    </row>
    <row r="83" spans="2:7" x14ac:dyDescent="0.25">
      <c r="B83" s="122">
        <v>36256</v>
      </c>
      <c r="C83" s="135" t="s">
        <v>116</v>
      </c>
      <c r="D83" s="140" t="s">
        <v>200</v>
      </c>
      <c r="E83" s="137">
        <v>2008</v>
      </c>
      <c r="F83" s="66">
        <v>219317.48399000001</v>
      </c>
      <c r="G83" s="98" t="s">
        <v>76</v>
      </c>
    </row>
    <row r="84" spans="2:7" x14ac:dyDescent="0.25">
      <c r="B84" s="122">
        <v>36257</v>
      </c>
      <c r="C84" s="135" t="s">
        <v>171</v>
      </c>
      <c r="D84" s="136" t="s">
        <v>137</v>
      </c>
      <c r="E84" s="138">
        <v>2009</v>
      </c>
      <c r="F84" s="57">
        <v>1123663</v>
      </c>
      <c r="G84" s="98" t="s">
        <v>76</v>
      </c>
    </row>
    <row r="85" spans="2:7" x14ac:dyDescent="0.25">
      <c r="B85" s="122">
        <v>36276</v>
      </c>
      <c r="C85" s="135" t="s">
        <v>116</v>
      </c>
      <c r="D85" s="140" t="s">
        <v>189</v>
      </c>
      <c r="E85" s="137">
        <v>2006</v>
      </c>
      <c r="F85" s="66">
        <v>394771.47117999999</v>
      </c>
      <c r="G85" s="98" t="s">
        <v>76</v>
      </c>
    </row>
    <row r="86" spans="2:7" x14ac:dyDescent="0.25">
      <c r="B86" s="122">
        <v>36290</v>
      </c>
      <c r="C86" s="135" t="s">
        <v>113</v>
      </c>
      <c r="D86" s="140" t="s">
        <v>201</v>
      </c>
      <c r="E86" s="137">
        <v>2004</v>
      </c>
      <c r="F86" s="66">
        <v>350907.97437999997</v>
      </c>
      <c r="G86" s="98" t="s">
        <v>76</v>
      </c>
    </row>
    <row r="87" spans="2:7" x14ac:dyDescent="0.25">
      <c r="B87" s="122">
        <v>36304</v>
      </c>
      <c r="C87" s="135" t="s">
        <v>92</v>
      </c>
      <c r="D87" s="136" t="s">
        <v>149</v>
      </c>
      <c r="E87" s="138">
        <v>2004</v>
      </c>
      <c r="F87" s="57">
        <v>378061.217</v>
      </c>
      <c r="G87" s="98" t="s">
        <v>75</v>
      </c>
    </row>
    <row r="88" spans="2:7" x14ac:dyDescent="0.25">
      <c r="B88" s="122">
        <v>36306</v>
      </c>
      <c r="C88" s="135" t="s">
        <v>116</v>
      </c>
      <c r="D88" s="140" t="s">
        <v>189</v>
      </c>
      <c r="E88" s="137">
        <v>2009</v>
      </c>
      <c r="F88" s="66">
        <v>570225.45837000001</v>
      </c>
      <c r="G88" s="98" t="s">
        <v>76</v>
      </c>
    </row>
    <row r="89" spans="2:7" x14ac:dyDescent="0.25">
      <c r="B89" s="122">
        <v>36321</v>
      </c>
      <c r="C89" s="135" t="s">
        <v>116</v>
      </c>
      <c r="D89" s="140" t="s">
        <v>268</v>
      </c>
      <c r="E89" s="137">
        <v>2002</v>
      </c>
      <c r="F89" s="66">
        <v>175453.98718999999</v>
      </c>
      <c r="G89" s="98" t="s">
        <v>76</v>
      </c>
    </row>
    <row r="90" spans="2:7" x14ac:dyDescent="0.25">
      <c r="B90" s="122">
        <v>36342</v>
      </c>
      <c r="C90" s="135" t="s">
        <v>116</v>
      </c>
      <c r="D90" s="140" t="s">
        <v>202</v>
      </c>
      <c r="E90" s="137">
        <v>2004</v>
      </c>
      <c r="F90" s="66">
        <v>570225.45837000001</v>
      </c>
      <c r="G90" s="98" t="s">
        <v>76</v>
      </c>
    </row>
    <row r="91" spans="2:7" x14ac:dyDescent="0.25">
      <c r="B91" s="122">
        <v>36363</v>
      </c>
      <c r="C91" s="135" t="s">
        <v>116</v>
      </c>
      <c r="D91" s="140" t="s">
        <v>203</v>
      </c>
      <c r="E91" s="137">
        <v>2003</v>
      </c>
      <c r="F91" s="66">
        <v>87726.993599999987</v>
      </c>
      <c r="G91" s="98" t="s">
        <v>76</v>
      </c>
    </row>
    <row r="92" spans="2:7" x14ac:dyDescent="0.25">
      <c r="B92" s="122">
        <v>36383</v>
      </c>
      <c r="C92" s="135" t="s">
        <v>106</v>
      </c>
      <c r="D92" s="136" t="s">
        <v>186</v>
      </c>
      <c r="E92" s="141">
        <v>2009</v>
      </c>
      <c r="F92" s="57">
        <v>137121.96236999999</v>
      </c>
      <c r="G92" s="98" t="s">
        <v>76</v>
      </c>
    </row>
    <row r="93" spans="2:7" x14ac:dyDescent="0.25">
      <c r="B93" s="122">
        <v>36448</v>
      </c>
      <c r="C93" s="135" t="s">
        <v>102</v>
      </c>
      <c r="D93" s="136" t="s">
        <v>174</v>
      </c>
      <c r="E93" s="138">
        <v>2002</v>
      </c>
      <c r="F93" s="57">
        <v>233508.98</v>
      </c>
      <c r="G93" s="98" t="s">
        <v>76</v>
      </c>
    </row>
    <row r="94" spans="2:7" x14ac:dyDescent="0.25">
      <c r="B94" s="122">
        <v>36448</v>
      </c>
      <c r="C94" s="135" t="s">
        <v>175</v>
      </c>
      <c r="D94" s="136" t="s">
        <v>174</v>
      </c>
      <c r="E94" s="138">
        <v>2003</v>
      </c>
      <c r="F94" s="57">
        <v>212479.30019000001</v>
      </c>
      <c r="G94" s="98" t="s">
        <v>76</v>
      </c>
    </row>
    <row r="95" spans="2:7" x14ac:dyDescent="0.25">
      <c r="B95" s="122">
        <v>36448</v>
      </c>
      <c r="C95" s="135" t="s">
        <v>103</v>
      </c>
      <c r="D95" s="136" t="s">
        <v>174</v>
      </c>
      <c r="E95" s="138">
        <v>2004</v>
      </c>
      <c r="F95" s="57">
        <v>192414.25716000001</v>
      </c>
      <c r="G95" s="98" t="s">
        <v>76</v>
      </c>
    </row>
    <row r="96" spans="2:7" x14ac:dyDescent="0.25">
      <c r="B96" s="122">
        <v>36454</v>
      </c>
      <c r="C96" s="135" t="s">
        <v>116</v>
      </c>
      <c r="D96" s="140" t="s">
        <v>205</v>
      </c>
      <c r="E96" s="137">
        <v>2002</v>
      </c>
      <c r="F96" s="66">
        <v>438634.96798000002</v>
      </c>
      <c r="G96" s="98" t="s">
        <v>76</v>
      </c>
    </row>
    <row r="97" spans="2:7" x14ac:dyDescent="0.25">
      <c r="B97" s="122">
        <v>36490</v>
      </c>
      <c r="C97" s="135" t="s">
        <v>116</v>
      </c>
      <c r="D97" s="140" t="s">
        <v>173</v>
      </c>
      <c r="E97" s="137">
        <v>2003</v>
      </c>
      <c r="F97" s="66">
        <v>219317.48399000001</v>
      </c>
      <c r="G97" s="98" t="s">
        <v>76</v>
      </c>
    </row>
    <row r="98" spans="2:7" x14ac:dyDescent="0.25">
      <c r="B98" s="122">
        <v>36501</v>
      </c>
      <c r="C98" s="135" t="s">
        <v>113</v>
      </c>
      <c r="D98" s="140" t="s">
        <v>269</v>
      </c>
      <c r="E98" s="137">
        <v>2004</v>
      </c>
      <c r="F98" s="66">
        <v>350907.97437999997</v>
      </c>
      <c r="G98" s="98" t="s">
        <v>76</v>
      </c>
    </row>
    <row r="99" spans="2:7" x14ac:dyDescent="0.25">
      <c r="B99" s="122">
        <v>36511</v>
      </c>
      <c r="C99" s="135" t="s">
        <v>106</v>
      </c>
      <c r="D99" s="136" t="s">
        <v>187</v>
      </c>
      <c r="E99" s="141">
        <v>2003</v>
      </c>
      <c r="F99" s="57">
        <v>152357.73596000002</v>
      </c>
      <c r="G99" s="98" t="s">
        <v>76</v>
      </c>
    </row>
    <row r="100" spans="2:7" x14ac:dyDescent="0.25">
      <c r="B100" s="122">
        <v>36516</v>
      </c>
      <c r="C100" s="135" t="s">
        <v>116</v>
      </c>
      <c r="D100" s="140" t="s">
        <v>206</v>
      </c>
      <c r="E100" s="137">
        <v>2004</v>
      </c>
      <c r="F100" s="66">
        <v>175453.98718999999</v>
      </c>
      <c r="G100" s="98" t="s">
        <v>76</v>
      </c>
    </row>
    <row r="101" spans="2:7" x14ac:dyDescent="0.25">
      <c r="B101" s="122">
        <v>36526</v>
      </c>
      <c r="C101" s="137" t="s">
        <v>273</v>
      </c>
      <c r="D101" s="137" t="s">
        <v>130</v>
      </c>
      <c r="E101" s="137">
        <v>2010</v>
      </c>
      <c r="F101" s="71">
        <v>931.54953517500007</v>
      </c>
      <c r="G101" s="98" t="s">
        <v>75</v>
      </c>
    </row>
    <row r="102" spans="2:7" x14ac:dyDescent="0.25">
      <c r="B102" s="122">
        <v>36526</v>
      </c>
      <c r="C102" s="137" t="s">
        <v>234</v>
      </c>
      <c r="D102" s="137" t="s">
        <v>130</v>
      </c>
      <c r="E102" s="137">
        <v>2016</v>
      </c>
      <c r="F102" s="71">
        <v>3191.4752745720007</v>
      </c>
      <c r="G102" s="98" t="s">
        <v>75</v>
      </c>
    </row>
    <row r="103" spans="2:7" x14ac:dyDescent="0.25">
      <c r="B103" s="122">
        <v>36526</v>
      </c>
      <c r="C103" s="135" t="s">
        <v>274</v>
      </c>
      <c r="D103" s="136" t="s">
        <v>140</v>
      </c>
      <c r="E103" s="138">
        <v>2010</v>
      </c>
      <c r="F103" s="57">
        <v>104427.05711476167</v>
      </c>
      <c r="G103" s="98" t="s">
        <v>75</v>
      </c>
    </row>
    <row r="104" spans="2:7" x14ac:dyDescent="0.25">
      <c r="B104" s="122">
        <v>36526</v>
      </c>
      <c r="C104" s="135" t="s">
        <v>242</v>
      </c>
      <c r="D104" s="136" t="s">
        <v>140</v>
      </c>
      <c r="E104" s="138">
        <v>2016</v>
      </c>
      <c r="F104" s="57">
        <v>20351.479020090497</v>
      </c>
      <c r="G104" s="98" t="s">
        <v>75</v>
      </c>
    </row>
    <row r="105" spans="2:7" x14ac:dyDescent="0.25">
      <c r="B105" s="122">
        <v>36532</v>
      </c>
      <c r="C105" s="135" t="s">
        <v>116</v>
      </c>
      <c r="D105" s="140" t="s">
        <v>207</v>
      </c>
      <c r="E105" s="137">
        <v>2005</v>
      </c>
      <c r="F105" s="66">
        <v>570225.45837000001</v>
      </c>
      <c r="G105" s="98" t="s">
        <v>76</v>
      </c>
    </row>
    <row r="106" spans="2:7" x14ac:dyDescent="0.25">
      <c r="B106" s="122">
        <v>36551</v>
      </c>
      <c r="C106" s="135" t="s">
        <v>116</v>
      </c>
      <c r="D106" s="140" t="s">
        <v>177</v>
      </c>
      <c r="E106" s="137">
        <v>2007</v>
      </c>
      <c r="F106" s="66">
        <v>657952.45197000005</v>
      </c>
      <c r="G106" s="98" t="s">
        <v>76</v>
      </c>
    </row>
    <row r="107" spans="2:7" x14ac:dyDescent="0.25">
      <c r="B107" s="122">
        <v>36559</v>
      </c>
      <c r="C107" s="135" t="s">
        <v>171</v>
      </c>
      <c r="D107" s="136" t="s">
        <v>176</v>
      </c>
      <c r="E107" s="138">
        <v>2020</v>
      </c>
      <c r="F107" s="57">
        <v>109750</v>
      </c>
      <c r="G107" s="98" t="s">
        <v>76</v>
      </c>
    </row>
    <row r="108" spans="2:7" x14ac:dyDescent="0.25">
      <c r="B108" s="122">
        <v>36577</v>
      </c>
      <c r="C108" s="135" t="s">
        <v>92</v>
      </c>
      <c r="D108" s="136" t="s">
        <v>246</v>
      </c>
      <c r="E108" s="138">
        <v>2005</v>
      </c>
      <c r="F108" s="57">
        <v>691961.49100000004</v>
      </c>
      <c r="G108" s="98" t="s">
        <v>75</v>
      </c>
    </row>
    <row r="109" spans="2:7" x14ac:dyDescent="0.25">
      <c r="B109" s="122">
        <v>36577</v>
      </c>
      <c r="C109" s="135" t="s">
        <v>92</v>
      </c>
      <c r="D109" s="136" t="s">
        <v>137</v>
      </c>
      <c r="E109" s="138">
        <v>2003</v>
      </c>
      <c r="F109" s="57">
        <v>571527.60400000005</v>
      </c>
      <c r="G109" s="98" t="s">
        <v>75</v>
      </c>
    </row>
    <row r="110" spans="2:7" x14ac:dyDescent="0.25">
      <c r="B110" s="122">
        <v>36600</v>
      </c>
      <c r="C110" s="135" t="s">
        <v>171</v>
      </c>
      <c r="D110" s="136" t="s">
        <v>258</v>
      </c>
      <c r="E110" s="138">
        <v>2010</v>
      </c>
      <c r="F110" s="57">
        <v>718108</v>
      </c>
      <c r="G110" s="98" t="s">
        <v>76</v>
      </c>
    </row>
    <row r="111" spans="2:7" x14ac:dyDescent="0.25">
      <c r="B111" s="122">
        <v>36620</v>
      </c>
      <c r="C111" s="135" t="s">
        <v>113</v>
      </c>
      <c r="D111" s="140" t="s">
        <v>267</v>
      </c>
      <c r="E111" s="137">
        <v>2004</v>
      </c>
      <c r="F111" s="66">
        <v>438634.96798000002</v>
      </c>
      <c r="G111" s="98" t="s">
        <v>76</v>
      </c>
    </row>
    <row r="112" spans="2:7" x14ac:dyDescent="0.25">
      <c r="B112" s="122">
        <v>36640</v>
      </c>
      <c r="C112" s="135" t="s">
        <v>150</v>
      </c>
      <c r="D112" s="136" t="s">
        <v>156</v>
      </c>
      <c r="E112" s="138">
        <v>2002</v>
      </c>
      <c r="F112" s="57">
        <v>4112</v>
      </c>
      <c r="G112" s="98" t="s">
        <v>75</v>
      </c>
    </row>
    <row r="113" spans="2:7" x14ac:dyDescent="0.25">
      <c r="B113" s="122">
        <v>36670</v>
      </c>
      <c r="C113" s="135" t="s">
        <v>113</v>
      </c>
      <c r="D113" s="140" t="s">
        <v>189</v>
      </c>
      <c r="E113" s="137">
        <v>2005</v>
      </c>
      <c r="F113" s="66">
        <v>657952.45197000005</v>
      </c>
      <c r="G113" s="98" t="s">
        <v>76</v>
      </c>
    </row>
    <row r="114" spans="2:7" x14ac:dyDescent="0.25">
      <c r="B114" s="122">
        <v>36691</v>
      </c>
      <c r="C114" s="135" t="s">
        <v>107</v>
      </c>
      <c r="D114" s="136" t="s">
        <v>265</v>
      </c>
      <c r="E114" s="141">
        <v>2004</v>
      </c>
      <c r="F114" s="57">
        <v>457073.20788999996</v>
      </c>
      <c r="G114" s="98" t="s">
        <v>76</v>
      </c>
    </row>
    <row r="115" spans="2:7" x14ac:dyDescent="0.25">
      <c r="B115" s="122">
        <v>36692</v>
      </c>
      <c r="C115" s="135" t="s">
        <v>171</v>
      </c>
      <c r="D115" s="136" t="s">
        <v>137</v>
      </c>
      <c r="E115" s="138">
        <v>2015</v>
      </c>
      <c r="F115" s="57">
        <v>577243.755</v>
      </c>
      <c r="G115" s="98" t="s">
        <v>76</v>
      </c>
    </row>
    <row r="116" spans="2:7" x14ac:dyDescent="0.25">
      <c r="B116" s="122">
        <v>36697</v>
      </c>
      <c r="C116" s="135" t="s">
        <v>116</v>
      </c>
      <c r="D116" s="140" t="s">
        <v>189</v>
      </c>
      <c r="E116" s="137">
        <v>2003</v>
      </c>
      <c r="F116" s="66">
        <v>877269.93596000003</v>
      </c>
      <c r="G116" s="98" t="s">
        <v>76</v>
      </c>
    </row>
    <row r="117" spans="2:7" x14ac:dyDescent="0.25">
      <c r="B117" s="122">
        <v>36706</v>
      </c>
      <c r="C117" s="135" t="s">
        <v>99</v>
      </c>
      <c r="D117" s="136" t="s">
        <v>255</v>
      </c>
      <c r="E117" s="141">
        <v>2020</v>
      </c>
      <c r="F117" s="57">
        <v>720.70193217600001</v>
      </c>
      <c r="G117" s="98" t="s">
        <v>75</v>
      </c>
    </row>
    <row r="118" spans="2:7" x14ac:dyDescent="0.25">
      <c r="B118" s="122">
        <v>36727</v>
      </c>
      <c r="C118" s="135" t="s">
        <v>116</v>
      </c>
      <c r="D118" s="140" t="s">
        <v>205</v>
      </c>
      <c r="E118" s="137">
        <v>2004</v>
      </c>
      <c r="F118" s="66">
        <v>877269.93596000003</v>
      </c>
      <c r="G118" s="98" t="s">
        <v>76</v>
      </c>
    </row>
    <row r="119" spans="2:7" x14ac:dyDescent="0.25">
      <c r="B119" s="122">
        <v>36728</v>
      </c>
      <c r="C119" s="135" t="s">
        <v>171</v>
      </c>
      <c r="D119" s="136" t="s">
        <v>177</v>
      </c>
      <c r="E119" s="138">
        <v>2030</v>
      </c>
      <c r="F119" s="57">
        <v>126922</v>
      </c>
      <c r="G119" s="98" t="s">
        <v>76</v>
      </c>
    </row>
    <row r="120" spans="2:7" x14ac:dyDescent="0.25">
      <c r="B120" s="122">
        <v>36760</v>
      </c>
      <c r="C120" s="135" t="s">
        <v>150</v>
      </c>
      <c r="D120" s="136" t="s">
        <v>157</v>
      </c>
      <c r="E120" s="138">
        <v>2002</v>
      </c>
      <c r="F120" s="57">
        <v>8620</v>
      </c>
      <c r="G120" s="98" t="s">
        <v>75</v>
      </c>
    </row>
    <row r="121" spans="2:7" x14ac:dyDescent="0.25">
      <c r="B121" s="122">
        <v>36776</v>
      </c>
      <c r="C121" s="135" t="s">
        <v>116</v>
      </c>
      <c r="D121" s="140" t="s">
        <v>207</v>
      </c>
      <c r="E121" s="137">
        <v>2007</v>
      </c>
      <c r="F121" s="66">
        <v>438634.96798000002</v>
      </c>
      <c r="G121" s="98" t="s">
        <v>76</v>
      </c>
    </row>
    <row r="122" spans="2:7" x14ac:dyDescent="0.25">
      <c r="B122" s="122">
        <v>36795</v>
      </c>
      <c r="C122" s="135" t="s">
        <v>107</v>
      </c>
      <c r="D122" s="136" t="s">
        <v>188</v>
      </c>
      <c r="E122" s="141">
        <v>2005</v>
      </c>
      <c r="F122" s="57">
        <v>468500.03808999999</v>
      </c>
      <c r="G122" s="98" t="s">
        <v>76</v>
      </c>
    </row>
    <row r="123" spans="2:7" x14ac:dyDescent="0.25">
      <c r="B123" s="122">
        <v>36829</v>
      </c>
      <c r="C123" s="135" t="s">
        <v>150</v>
      </c>
      <c r="D123" s="136" t="s">
        <v>251</v>
      </c>
      <c r="E123" s="138">
        <v>2002</v>
      </c>
      <c r="F123" s="57">
        <v>525.9</v>
      </c>
      <c r="G123" s="98" t="s">
        <v>75</v>
      </c>
    </row>
    <row r="124" spans="2:7" x14ac:dyDescent="0.25">
      <c r="B124" s="122">
        <v>36938</v>
      </c>
      <c r="C124" s="135" t="s">
        <v>150</v>
      </c>
      <c r="D124" s="136" t="s">
        <v>159</v>
      </c>
      <c r="E124" s="138">
        <v>2004</v>
      </c>
      <c r="F124" s="57">
        <v>20125</v>
      </c>
      <c r="G124" s="98" t="s">
        <v>75</v>
      </c>
    </row>
    <row r="125" spans="2:7" x14ac:dyDescent="0.25">
      <c r="B125" s="122">
        <v>36943</v>
      </c>
      <c r="C125" s="135" t="s">
        <v>92</v>
      </c>
      <c r="D125" s="136" t="s">
        <v>137</v>
      </c>
      <c r="E125" s="138">
        <v>2006</v>
      </c>
      <c r="F125" s="57">
        <v>116834.13099999999</v>
      </c>
      <c r="G125" s="98" t="s">
        <v>75</v>
      </c>
    </row>
    <row r="126" spans="2:7" x14ac:dyDescent="0.25">
      <c r="B126" s="122">
        <v>36943</v>
      </c>
      <c r="C126" s="135" t="s">
        <v>171</v>
      </c>
      <c r="D126" s="136" t="s">
        <v>259</v>
      </c>
      <c r="E126" s="138">
        <v>2012</v>
      </c>
      <c r="F126" s="57">
        <v>423821</v>
      </c>
      <c r="G126" s="98" t="s">
        <v>76</v>
      </c>
    </row>
    <row r="127" spans="2:7" x14ac:dyDescent="0.25">
      <c r="B127" s="122">
        <v>36944</v>
      </c>
      <c r="C127" s="135" t="s">
        <v>116</v>
      </c>
      <c r="D127" s="140" t="s">
        <v>207</v>
      </c>
      <c r="E127" s="137">
        <v>2007</v>
      </c>
      <c r="F127" s="66">
        <v>438634.96798000002</v>
      </c>
      <c r="G127" s="98" t="s">
        <v>76</v>
      </c>
    </row>
    <row r="128" spans="2:7" x14ac:dyDescent="0.25">
      <c r="B128" s="122">
        <v>36996</v>
      </c>
      <c r="C128" s="137" t="s">
        <v>235</v>
      </c>
      <c r="D128" s="137" t="s">
        <v>130</v>
      </c>
      <c r="E128" s="137">
        <v>2007</v>
      </c>
      <c r="F128" s="71">
        <v>129874.05</v>
      </c>
      <c r="G128" s="98" t="s">
        <v>75</v>
      </c>
    </row>
    <row r="129" spans="2:7" x14ac:dyDescent="0.25">
      <c r="B129" s="122">
        <v>36996</v>
      </c>
      <c r="C129" s="135" t="s">
        <v>243</v>
      </c>
      <c r="D129" s="136" t="s">
        <v>140</v>
      </c>
      <c r="E129" s="138">
        <v>2007</v>
      </c>
      <c r="F129" s="57">
        <v>61386.074999999997</v>
      </c>
      <c r="G129" s="98" t="s">
        <v>75</v>
      </c>
    </row>
    <row r="130" spans="2:7" x14ac:dyDescent="0.25">
      <c r="B130" s="122">
        <v>36997</v>
      </c>
      <c r="C130" s="135" t="s">
        <v>256</v>
      </c>
      <c r="D130" s="136" t="s">
        <v>189</v>
      </c>
      <c r="E130" s="141">
        <v>2002</v>
      </c>
      <c r="F130" s="57">
        <v>2000000</v>
      </c>
      <c r="G130" s="98" t="s">
        <v>75</v>
      </c>
    </row>
    <row r="131" spans="2:7" x14ac:dyDescent="0.25">
      <c r="B131" s="122">
        <v>37005</v>
      </c>
      <c r="C131" s="135" t="s">
        <v>247</v>
      </c>
      <c r="D131" s="136" t="s">
        <v>248</v>
      </c>
      <c r="E131" s="138">
        <v>2003</v>
      </c>
      <c r="F131" s="57">
        <v>4250</v>
      </c>
      <c r="G131" s="98" t="s">
        <v>75</v>
      </c>
    </row>
    <row r="132" spans="2:7" x14ac:dyDescent="0.25">
      <c r="B132" s="122">
        <v>37022</v>
      </c>
      <c r="C132" s="135" t="s">
        <v>180</v>
      </c>
      <c r="D132" s="136" t="s">
        <v>263</v>
      </c>
      <c r="E132" s="141">
        <v>2004</v>
      </c>
      <c r="F132" s="57">
        <v>510271.03700000001</v>
      </c>
      <c r="G132" s="98" t="s">
        <v>76</v>
      </c>
    </row>
    <row r="133" spans="2:7" x14ac:dyDescent="0.25">
      <c r="B133" s="122">
        <v>37022</v>
      </c>
      <c r="C133" s="135" t="s">
        <v>180</v>
      </c>
      <c r="D133" s="136" t="s">
        <v>264</v>
      </c>
      <c r="E133" s="141">
        <v>2004</v>
      </c>
      <c r="F133" s="57">
        <v>1066184.5</v>
      </c>
      <c r="G133" s="98" t="s">
        <v>76</v>
      </c>
    </row>
    <row r="134" spans="2:7" x14ac:dyDescent="0.25">
      <c r="B134" s="122">
        <v>37039</v>
      </c>
      <c r="C134" s="135" t="s">
        <v>249</v>
      </c>
      <c r="D134" s="136" t="s">
        <v>248</v>
      </c>
      <c r="E134" s="138">
        <v>2003</v>
      </c>
      <c r="F134" s="57">
        <v>920</v>
      </c>
      <c r="G134" s="98" t="s">
        <v>75</v>
      </c>
    </row>
    <row r="135" spans="2:7" x14ac:dyDescent="0.25">
      <c r="B135" s="122">
        <v>37061</v>
      </c>
      <c r="C135" s="137" t="s">
        <v>236</v>
      </c>
      <c r="D135" s="140" t="s">
        <v>237</v>
      </c>
      <c r="E135" s="137">
        <v>2008</v>
      </c>
      <c r="F135" s="71">
        <v>601020.01199999999</v>
      </c>
      <c r="G135" s="98" t="s">
        <v>76</v>
      </c>
    </row>
    <row r="136" spans="2:7" x14ac:dyDescent="0.25">
      <c r="B136" s="122">
        <v>37061</v>
      </c>
      <c r="C136" s="135" t="s">
        <v>250</v>
      </c>
      <c r="D136" s="136" t="s">
        <v>251</v>
      </c>
      <c r="E136" s="138">
        <v>2006</v>
      </c>
      <c r="F136" s="57">
        <v>101.28951600000001</v>
      </c>
      <c r="G136" s="98" t="s">
        <v>75</v>
      </c>
    </row>
    <row r="137" spans="2:7" x14ac:dyDescent="0.25">
      <c r="B137" s="122">
        <v>37061</v>
      </c>
      <c r="C137" s="135" t="s">
        <v>171</v>
      </c>
      <c r="D137" s="136" t="s">
        <v>260</v>
      </c>
      <c r="E137" s="138">
        <v>2008</v>
      </c>
      <c r="F137" s="57">
        <v>2070515.6880000001</v>
      </c>
      <c r="G137" s="98" t="s">
        <v>76</v>
      </c>
    </row>
    <row r="138" spans="2:7" x14ac:dyDescent="0.25">
      <c r="B138" s="122">
        <v>37061</v>
      </c>
      <c r="C138" s="135" t="s">
        <v>171</v>
      </c>
      <c r="D138" s="136" t="s">
        <v>261</v>
      </c>
      <c r="E138" s="138">
        <v>2018</v>
      </c>
      <c r="F138" s="57">
        <v>918502.85331375001</v>
      </c>
      <c r="G138" s="98" t="s">
        <v>76</v>
      </c>
    </row>
    <row r="139" spans="2:7" x14ac:dyDescent="0.25">
      <c r="B139" s="122">
        <v>37061</v>
      </c>
      <c r="C139" s="135" t="s">
        <v>171</v>
      </c>
      <c r="D139" s="136" t="s">
        <v>178</v>
      </c>
      <c r="E139" s="138">
        <v>2031</v>
      </c>
      <c r="F139" s="57">
        <v>675500.83851999999</v>
      </c>
      <c r="G139" s="98" t="s">
        <v>76</v>
      </c>
    </row>
    <row r="140" spans="2:7" x14ac:dyDescent="0.25">
      <c r="B140" s="122">
        <v>37096</v>
      </c>
      <c r="C140" s="135" t="s">
        <v>275</v>
      </c>
      <c r="D140" s="136" t="s">
        <v>276</v>
      </c>
      <c r="E140" s="138">
        <v>2006</v>
      </c>
      <c r="F140" s="57">
        <v>500</v>
      </c>
      <c r="G140" s="98" t="s">
        <v>75</v>
      </c>
    </row>
    <row r="141" spans="2:7" x14ac:dyDescent="0.25">
      <c r="B141" s="122">
        <v>37110</v>
      </c>
      <c r="C141" s="135" t="s">
        <v>150</v>
      </c>
      <c r="D141" s="136" t="s">
        <v>277</v>
      </c>
      <c r="E141" s="138">
        <v>2002</v>
      </c>
      <c r="F141" s="57">
        <v>130000</v>
      </c>
      <c r="G141" s="98" t="s">
        <v>75</v>
      </c>
    </row>
    <row r="142" spans="2:7" x14ac:dyDescent="0.25">
      <c r="B142" s="122">
        <v>37110</v>
      </c>
      <c r="C142" s="135" t="s">
        <v>150</v>
      </c>
      <c r="D142" s="136" t="s">
        <v>278</v>
      </c>
      <c r="E142" s="138">
        <v>2002</v>
      </c>
      <c r="F142" s="57">
        <v>75000</v>
      </c>
      <c r="G142" s="98" t="s">
        <v>75</v>
      </c>
    </row>
    <row r="143" spans="2:7" x14ac:dyDescent="0.25">
      <c r="B143" s="122">
        <v>37110</v>
      </c>
      <c r="C143" s="135" t="s">
        <v>150</v>
      </c>
      <c r="D143" s="136" t="s">
        <v>251</v>
      </c>
      <c r="E143" s="138">
        <v>2002</v>
      </c>
      <c r="F143" s="57">
        <v>177800</v>
      </c>
      <c r="G143" s="98" t="s">
        <v>75</v>
      </c>
    </row>
    <row r="144" spans="2:7" ht="15.75" thickBot="1" x14ac:dyDescent="0.3">
      <c r="B144" s="123"/>
      <c r="C144" s="144" t="s">
        <v>135</v>
      </c>
      <c r="D144" s="144"/>
      <c r="E144" s="144"/>
      <c r="F144" s="145">
        <v>112.21481</v>
      </c>
      <c r="G144" s="107" t="s">
        <v>75</v>
      </c>
    </row>
    <row r="146" spans="2:5" ht="15.75" thickBot="1" x14ac:dyDescent="0.3">
      <c r="D146" s="136" t="s">
        <v>280</v>
      </c>
    </row>
    <row r="147" spans="2:5" x14ac:dyDescent="0.25">
      <c r="B147" s="108" t="s">
        <v>10</v>
      </c>
      <c r="C147" s="109">
        <f>+SUM(F8:F144)</f>
        <v>55023132.824423037</v>
      </c>
      <c r="D147" s="150">
        <v>9361855.70017948</v>
      </c>
      <c r="E147" s="150">
        <f>C147-D147</f>
        <v>45661277.124243557</v>
      </c>
    </row>
    <row r="148" spans="2:5" ht="60" x14ac:dyDescent="0.25">
      <c r="B148" s="110" t="s">
        <v>231</v>
      </c>
      <c r="C148" s="111">
        <f>+SUM(F8:F31)</f>
        <v>12126940.149021596</v>
      </c>
    </row>
    <row r="149" spans="2:5" ht="60.75" thickBot="1" x14ac:dyDescent="0.3">
      <c r="B149" s="112" t="s">
        <v>233</v>
      </c>
      <c r="C149" s="113">
        <f>+SUM(F32:F144)</f>
        <v>42896192.675401434</v>
      </c>
    </row>
    <row r="151" spans="2:5" ht="15.75" thickBot="1" x14ac:dyDescent="0.3"/>
    <row r="152" spans="2:5" x14ac:dyDescent="0.25">
      <c r="B152" s="108" t="s">
        <v>10</v>
      </c>
      <c r="C152" s="109">
        <f>+SUM(F8:F144)</f>
        <v>55023132.824423037</v>
      </c>
    </row>
    <row r="153" spans="2:5" x14ac:dyDescent="0.25">
      <c r="B153" s="110" t="s">
        <v>75</v>
      </c>
      <c r="C153" s="111">
        <f>SUMIF(G8:G144,G117,F8:F144)</f>
        <v>9361855.70017948</v>
      </c>
    </row>
    <row r="154" spans="2:5" ht="15" customHeight="1" thickBot="1" x14ac:dyDescent="0.3">
      <c r="B154" s="112" t="s">
        <v>76</v>
      </c>
      <c r="C154" s="113">
        <f>+SUMIF(G8:G144,G116,F8:F144)</f>
        <v>45661277.124243557</v>
      </c>
    </row>
  </sheetData>
  <sortState ref="B8:G144">
    <sortCondition ref="B8"/>
  </sortState>
  <mergeCells count="1">
    <mergeCell ref="B2:F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Resultados</vt:lpstr>
      <vt:lpstr>Bonos que entraron al canje</vt:lpstr>
      <vt:lpstr>Otros Bonos</vt:lpstr>
      <vt:lpstr>Bonos al 31-03-2001</vt:lpstr>
      <vt:lpstr>Bonos al 31-03-01 J internac.</vt:lpstr>
      <vt:lpstr>Bonos Totales Canjeados</vt:lpstr>
      <vt:lpstr>Bonos Canjeados J Internacional</vt:lpstr>
      <vt:lpstr>Bonos al 30-06-2001</vt:lpstr>
      <vt:lpstr>Bonos al 31-12-2001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Notebook</cp:lastModifiedBy>
  <cp:lastPrinted>2014-08-25T15:53:52Z</cp:lastPrinted>
  <dcterms:created xsi:type="dcterms:W3CDTF">2014-08-25T14:03:33Z</dcterms:created>
  <dcterms:modified xsi:type="dcterms:W3CDTF">2014-09-19T16:07:03Z</dcterms:modified>
</cp:coreProperties>
</file>