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ingo\Desktop\"/>
    </mc:Choice>
  </mc:AlternateContent>
  <bookViews>
    <workbookView xWindow="0" yWindow="0" windowWidth="14280" windowHeight="3743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Q30" i="1" s="1"/>
  <c r="L18" i="1"/>
  <c r="U18" i="1" s="1"/>
  <c r="T30" i="1" s="1"/>
  <c r="K18" i="1"/>
  <c r="J18" i="1"/>
  <c r="S18" i="1" s="1"/>
  <c r="R30" i="1" s="1"/>
  <c r="I18" i="1"/>
  <c r="H18" i="1"/>
  <c r="G18" i="1"/>
  <c r="Q18" i="1" s="1"/>
  <c r="P30" i="1" s="1"/>
  <c r="F18" i="1"/>
  <c r="E18" i="1"/>
  <c r="E30" i="1" s="1"/>
  <c r="D18" i="1"/>
  <c r="N18" i="1" s="1"/>
  <c r="C18" i="1"/>
  <c r="C30" i="1" s="1"/>
  <c r="B18" i="1"/>
  <c r="B30" i="1" s="1"/>
  <c r="L11" i="1"/>
  <c r="U11" i="1" s="1"/>
  <c r="T33" i="1" s="1"/>
  <c r="K11" i="1"/>
  <c r="T11" i="1" s="1"/>
  <c r="S33" i="1" s="1"/>
  <c r="J11" i="1"/>
  <c r="I11" i="1"/>
  <c r="H11" i="1"/>
  <c r="R11" i="1" s="1"/>
  <c r="Q33" i="1" s="1"/>
  <c r="G11" i="1"/>
  <c r="Q11" i="1" s="1"/>
  <c r="P33" i="1" s="1"/>
  <c r="F11" i="1"/>
  <c r="E11" i="1"/>
  <c r="D11" i="1"/>
  <c r="D33" i="1" s="1"/>
  <c r="C11" i="1"/>
  <c r="C33" i="1" s="1"/>
  <c r="G33" i="1" s="1"/>
  <c r="B11" i="1"/>
  <c r="B33" i="1" s="1"/>
  <c r="N8" i="1"/>
  <c r="L8" i="1"/>
  <c r="U8" i="1" s="1"/>
  <c r="T36" i="1" s="1"/>
  <c r="K8" i="1"/>
  <c r="J8" i="1"/>
  <c r="I8" i="1"/>
  <c r="R8" i="1" s="1"/>
  <c r="Q36" i="1" s="1"/>
  <c r="H8" i="1"/>
  <c r="Q8" i="1" s="1"/>
  <c r="P36" i="1" s="1"/>
  <c r="G8" i="1"/>
  <c r="F8" i="1"/>
  <c r="E8" i="1"/>
  <c r="D8" i="1"/>
  <c r="D36" i="1" s="1"/>
  <c r="C8" i="1"/>
  <c r="C36" i="1" s="1"/>
  <c r="G36" i="1" s="1"/>
  <c r="B8" i="1"/>
  <c r="M8" i="1" s="1"/>
  <c r="N5" i="1"/>
  <c r="L5" i="1"/>
  <c r="L19" i="1" s="1"/>
  <c r="K5" i="1"/>
  <c r="J5" i="1"/>
  <c r="J12" i="1" s="1"/>
  <c r="I5" i="1"/>
  <c r="R5" i="1" s="1"/>
  <c r="H5" i="1"/>
  <c r="H19" i="1" s="1"/>
  <c r="G5" i="1"/>
  <c r="G19" i="1" s="1"/>
  <c r="F5" i="1"/>
  <c r="F6" i="1" s="1"/>
  <c r="E5" i="1"/>
  <c r="D5" i="1"/>
  <c r="D28" i="1" s="1"/>
  <c r="C5" i="1"/>
  <c r="C28" i="1" s="1"/>
  <c r="B5" i="1"/>
  <c r="B28" i="1" s="1"/>
  <c r="N4" i="1"/>
  <c r="L4" i="1"/>
  <c r="U4" i="1" s="1"/>
  <c r="T28" i="1" s="1"/>
  <c r="K4" i="1"/>
  <c r="J4" i="1"/>
  <c r="I4" i="1"/>
  <c r="H4" i="1"/>
  <c r="R4" i="1" s="1"/>
  <c r="Q28" i="1" s="1"/>
  <c r="G4" i="1"/>
  <c r="F4" i="1"/>
  <c r="E4" i="1"/>
  <c r="D4" i="1"/>
  <c r="C4" i="1"/>
  <c r="M4" i="1" s="1"/>
  <c r="B4" i="1"/>
  <c r="T4" i="1" l="1"/>
  <c r="S28" i="1" s="1"/>
  <c r="Q4" i="1"/>
  <c r="P28" i="1" s="1"/>
  <c r="T5" i="1"/>
  <c r="Q5" i="1"/>
  <c r="S8" i="1"/>
  <c r="R36" i="1" s="1"/>
  <c r="M11" i="1"/>
  <c r="D30" i="1"/>
  <c r="O4" i="1"/>
  <c r="M5" i="1"/>
  <c r="U5" i="1"/>
  <c r="N11" i="1"/>
  <c r="I30" i="1"/>
  <c r="D34" i="1"/>
  <c r="D31" i="1"/>
  <c r="H28" i="1"/>
  <c r="D40" i="1"/>
  <c r="H40" i="1" s="1"/>
  <c r="H20" i="1"/>
  <c r="Q19" i="1"/>
  <c r="P31" i="1" s="1"/>
  <c r="L20" i="1"/>
  <c r="P8" i="1"/>
  <c r="F36" i="1"/>
  <c r="B9" i="1"/>
  <c r="J9" i="1"/>
  <c r="F30" i="1"/>
  <c r="J30" i="1" s="1"/>
  <c r="P18" i="1"/>
  <c r="J19" i="1"/>
  <c r="O5" i="1"/>
  <c r="E28" i="1"/>
  <c r="E19" i="1"/>
  <c r="E12" i="1"/>
  <c r="I19" i="1"/>
  <c r="I12" i="1"/>
  <c r="S12" i="1" s="1"/>
  <c r="R34" i="1" s="1"/>
  <c r="I6" i="1"/>
  <c r="G20" i="1"/>
  <c r="T8" i="1"/>
  <c r="S36" i="1" s="1"/>
  <c r="E9" i="1"/>
  <c r="E33" i="1"/>
  <c r="I33" i="1" s="1"/>
  <c r="O11" i="1"/>
  <c r="J13" i="1"/>
  <c r="G30" i="1"/>
  <c r="T18" i="1"/>
  <c r="S30" i="1" s="1"/>
  <c r="P4" i="1"/>
  <c r="S4" i="1"/>
  <c r="R28" i="1" s="1"/>
  <c r="B34" i="1"/>
  <c r="B38" i="1" s="1"/>
  <c r="B40" i="1"/>
  <c r="B31" i="1"/>
  <c r="P5" i="1"/>
  <c r="F28" i="1"/>
  <c r="S5" i="1"/>
  <c r="B6" i="1"/>
  <c r="J6" i="1"/>
  <c r="H36" i="1"/>
  <c r="F9" i="1"/>
  <c r="P9" i="1" s="1"/>
  <c r="F33" i="1"/>
  <c r="P11" i="1"/>
  <c r="S11" i="1"/>
  <c r="R33" i="1" s="1"/>
  <c r="B12" i="1"/>
  <c r="B13" i="1" s="1"/>
  <c r="B19" i="1"/>
  <c r="B20" i="1" s="1"/>
  <c r="H30" i="1"/>
  <c r="C40" i="1"/>
  <c r="C34" i="1"/>
  <c r="C31" i="1"/>
  <c r="G31" i="1" s="1"/>
  <c r="G28" i="1"/>
  <c r="E6" i="1"/>
  <c r="E36" i="1"/>
  <c r="I36" i="1" s="1"/>
  <c r="O8" i="1"/>
  <c r="I9" i="1"/>
  <c r="F12" i="1"/>
  <c r="F19" i="1"/>
  <c r="H33" i="1"/>
  <c r="M18" i="1"/>
  <c r="C6" i="1"/>
  <c r="M6" i="1" s="1"/>
  <c r="G6" i="1"/>
  <c r="K6" i="1"/>
  <c r="C9" i="1"/>
  <c r="G9" i="1"/>
  <c r="K9" i="1"/>
  <c r="C12" i="1"/>
  <c r="G12" i="1"/>
  <c r="G13" i="1" s="1"/>
  <c r="K12" i="1"/>
  <c r="O18" i="1"/>
  <c r="C19" i="1"/>
  <c r="K19" i="1"/>
  <c r="U19" i="1" s="1"/>
  <c r="T31" i="1" s="1"/>
  <c r="D6" i="1"/>
  <c r="N6" i="1" s="1"/>
  <c r="H6" i="1"/>
  <c r="Q6" i="1" s="1"/>
  <c r="L6" i="1"/>
  <c r="U6" i="1" s="1"/>
  <c r="D9" i="1"/>
  <c r="N9" i="1" s="1"/>
  <c r="H9" i="1"/>
  <c r="Q9" i="1" s="1"/>
  <c r="P40" i="1" s="1"/>
  <c r="L9" i="1"/>
  <c r="U9" i="1" s="1"/>
  <c r="T40" i="1" s="1"/>
  <c r="D12" i="1"/>
  <c r="H12" i="1"/>
  <c r="L12" i="1"/>
  <c r="D19" i="1"/>
  <c r="T6" i="1" l="1"/>
  <c r="T9" i="1"/>
  <c r="S40" i="1" s="1"/>
  <c r="O9" i="1"/>
  <c r="D20" i="1"/>
  <c r="N19" i="1"/>
  <c r="P19" i="1"/>
  <c r="F20" i="1"/>
  <c r="G34" i="1"/>
  <c r="C38" i="1"/>
  <c r="G38" i="1" s="1"/>
  <c r="R6" i="1"/>
  <c r="P12" i="1"/>
  <c r="F13" i="1"/>
  <c r="G40" i="1"/>
  <c r="F40" i="1"/>
  <c r="F34" i="1"/>
  <c r="F31" i="1"/>
  <c r="J28" i="1"/>
  <c r="E40" i="1"/>
  <c r="I40" i="1" s="1"/>
  <c r="E34" i="1"/>
  <c r="E31" i="1"/>
  <c r="I31" i="1" s="1"/>
  <c r="I28" i="1"/>
  <c r="J36" i="1"/>
  <c r="H13" i="1"/>
  <c r="Q13" i="1" s="1"/>
  <c r="P38" i="1" s="1"/>
  <c r="Q12" i="1"/>
  <c r="P34" i="1" s="1"/>
  <c r="T19" i="1"/>
  <c r="S31" i="1" s="1"/>
  <c r="K20" i="1"/>
  <c r="M9" i="1"/>
  <c r="R9" i="1"/>
  <c r="Q40" i="1" s="1"/>
  <c r="S6" i="1"/>
  <c r="S13" i="1"/>
  <c r="R38" i="1" s="1"/>
  <c r="I20" i="1"/>
  <c r="R20" i="1" s="1"/>
  <c r="R19" i="1"/>
  <c r="Q31" i="1" s="1"/>
  <c r="H31" i="1"/>
  <c r="O19" i="1"/>
  <c r="E20" i="1"/>
  <c r="L13" i="1"/>
  <c r="U12" i="1"/>
  <c r="T34" i="1" s="1"/>
  <c r="T12" i="1"/>
  <c r="S34" i="1" s="1"/>
  <c r="K13" i="1"/>
  <c r="T13" i="1" s="1"/>
  <c r="S38" i="1" s="1"/>
  <c r="O6" i="1"/>
  <c r="I13" i="1"/>
  <c r="R12" i="1"/>
  <c r="Q34" i="1" s="1"/>
  <c r="U20" i="1"/>
  <c r="D13" i="1"/>
  <c r="N12" i="1"/>
  <c r="C20" i="1"/>
  <c r="M20" i="1" s="1"/>
  <c r="M19" i="1"/>
  <c r="C13" i="1"/>
  <c r="M13" i="1" s="1"/>
  <c r="M12" i="1"/>
  <c r="J33" i="1"/>
  <c r="O12" i="1"/>
  <c r="E13" i="1"/>
  <c r="O13" i="1" s="1"/>
  <c r="S19" i="1"/>
  <c r="R31" i="1" s="1"/>
  <c r="J20" i="1"/>
  <c r="S9" i="1"/>
  <c r="R40" i="1" s="1"/>
  <c r="P6" i="1"/>
  <c r="Q20" i="1"/>
  <c r="H34" i="1"/>
  <c r="D38" i="1"/>
  <c r="H38" i="1" s="1"/>
  <c r="O20" i="1" l="1"/>
  <c r="J40" i="1"/>
  <c r="J34" i="1"/>
  <c r="F38" i="1"/>
  <c r="S20" i="1"/>
  <c r="T20" i="1"/>
  <c r="R13" i="1"/>
  <c r="Q38" i="1" s="1"/>
  <c r="E38" i="1"/>
  <c r="I38" i="1" s="1"/>
  <c r="I34" i="1"/>
  <c r="P20" i="1"/>
  <c r="N13" i="1"/>
  <c r="U13" i="1"/>
  <c r="T38" i="1" s="1"/>
  <c r="J31" i="1"/>
  <c r="P13" i="1"/>
  <c r="N20" i="1"/>
  <c r="J38" i="1" l="1"/>
</calcChain>
</file>

<file path=xl/sharedStrings.xml><?xml version="1.0" encoding="utf-8"?>
<sst xmlns="http://schemas.openxmlformats.org/spreadsheetml/2006/main" count="64" uniqueCount="43">
  <si>
    <t>Análisis de la evolución de las cuentas fiscales durante abril de 2019 en base a las mediciones del resultado financiero, el déficit fiscal total, el déficit fiscal primario y el ahorro (o des-ahorro) del Gobierno Nacional</t>
  </si>
  <si>
    <t xml:space="preserve">Año 2014 </t>
  </si>
  <si>
    <t>Año 2015</t>
  </si>
  <si>
    <t>Año 2016</t>
  </si>
  <si>
    <t>Año 2017</t>
  </si>
  <si>
    <t>Año 2018</t>
  </si>
  <si>
    <t>Cuatro primeros meses de  2014</t>
  </si>
  <si>
    <t>Cuatro primeros meses de  2015</t>
  </si>
  <si>
    <t>Cuatro primeros meses de  2016</t>
  </si>
  <si>
    <t>Cuatro primeros meses de  2017</t>
  </si>
  <si>
    <t>Cuatro primeros meses de  2018</t>
  </si>
  <si>
    <t>Cuatro primeros meses de  2019</t>
  </si>
  <si>
    <t>Incremento durante todo el año 2015 con respecto a todo el año 2014</t>
  </si>
  <si>
    <t>Incremento durante todo el año 2016 con respecto a todo el año 2015</t>
  </si>
  <si>
    <t>Incremento durante todo el año 2017 con respecto a todo el año 2016</t>
  </si>
  <si>
    <t>Incremento durante todo el año 2018 con respecto a todo el año 2017</t>
  </si>
  <si>
    <t>Incremento durante abril de 2015 con respecto al mismo período de 2014</t>
  </si>
  <si>
    <t>Incremento durante abril de 2016 con respecto al mismo período de 2015</t>
  </si>
  <si>
    <t>Incremento durante abril de 2017 con respecto al mismo período de 2016</t>
  </si>
  <si>
    <t>Incremento durante abril de 2018 con respecto al mismo período de 2017</t>
  </si>
  <si>
    <t>Incremento durante abril de 2019 con respecto al mismo período de 2018</t>
  </si>
  <si>
    <t>Ingresos totales (incluyendo transferencias del Banco Central y de ANSES)</t>
  </si>
  <si>
    <t>Gastos totales</t>
  </si>
  <si>
    <t>Resultado Financiero (negativo)</t>
  </si>
  <si>
    <t>Ingresos Fiscales  sin transferencias del Banco Central ni de ANSES</t>
  </si>
  <si>
    <t xml:space="preserve">Deficit fiscal </t>
  </si>
  <si>
    <t>Intereses pagados por el Tesoro</t>
  </si>
  <si>
    <t>Gastos Primarios (se  sustraen los intereses)</t>
  </si>
  <si>
    <t>Déficit fiscal primario</t>
  </si>
  <si>
    <t>Gastos de Capital</t>
  </si>
  <si>
    <t>Gastos Corrientes</t>
  </si>
  <si>
    <t>Des-ahorro del Gobierno Nacional</t>
  </si>
  <si>
    <t>Cuadro 1: Evolución de las cuentas fiscales  nacionales de los años 2015, 2016 y 2017 (en miles de millones de pesos) e incrementos durante 2016 y 2017</t>
  </si>
  <si>
    <t xml:space="preserve">Cuadro 2: Incrementos de las cuentas fiscales nacionales durante los cuatro primeros meses  de 2015, 2016, 2017, 2018 y 2019 </t>
  </si>
  <si>
    <t>Incremento durante  2015 con respecto a  2014</t>
  </si>
  <si>
    <t>Incremento durante  2016 con respecto a  2015</t>
  </si>
  <si>
    <t>Incremento durante 2017 con respecto a 2016</t>
  </si>
  <si>
    <t>Incremento durante 2018 con respecto a 2017</t>
  </si>
  <si>
    <t>Incremento durante el periodo enero abril de 2015 con respecto al mismo período de 2014</t>
  </si>
  <si>
    <t>Incremento durante el periodo enero abril de 2016 con respecto al mismo período de 2015</t>
  </si>
  <si>
    <t>Incremento durante el periodo enero abril de 2017 con respecto al mismo período de 2016</t>
  </si>
  <si>
    <t>Incremento durante el periodo enero abril de 2018 con respecto al mismo período de 2017</t>
  </si>
  <si>
    <t>Incremento durante el periodo enero abril de 2019 con respecto al mismo período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</si>
</sst>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9" fontId="5" fillId="0" borderId="0" xfId="2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9" fontId="4" fillId="0" borderId="0" xfId="2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164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9" fontId="5" fillId="0" borderId="0" xfId="2" applyFont="1" applyAlignment="1">
      <alignment horizontal="center" vertical="center"/>
    </xf>
    <xf numFmtId="0" fontId="2" fillId="0" borderId="0" xfId="0" applyFont="1" applyAlignment="1">
      <alignment vertical="center"/>
    </xf>
    <xf numFmtId="9" fontId="6" fillId="0" borderId="0" xfId="2" applyFont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1" applyNumberFormat="1" applyFont="1" applyFill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right" vertical="center"/>
    </xf>
    <xf numFmtId="164" fontId="0" fillId="0" borderId="0" xfId="0" applyNumberFormat="1"/>
    <xf numFmtId="164" fontId="4" fillId="0" borderId="0" xfId="1" applyNumberFormat="1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/>
    </xf>
    <xf numFmtId="0" fontId="0" fillId="0" borderId="4" xfId="0" applyBorder="1" applyAlignment="1"/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9" fontId="2" fillId="0" borderId="7" xfId="2" applyNumberFormat="1" applyFont="1" applyBorder="1" applyAlignment="1">
      <alignment horizontal="center" vertical="center"/>
    </xf>
    <xf numFmtId="9" fontId="2" fillId="2" borderId="7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/>
    <xf numFmtId="0" fontId="0" fillId="2" borderId="3" xfId="0" applyFill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1" fillId="0" borderId="7" xfId="2" applyNumberFormat="1" applyFont="1" applyBorder="1" applyAlignment="1">
      <alignment horizontal="center" vertical="center"/>
    </xf>
    <xf numFmtId="164" fontId="4" fillId="0" borderId="0" xfId="1" applyNumberFormat="1" applyFont="1" applyFill="1" applyAlignment="1">
      <alignment horizontal="right" vertical="center"/>
    </xf>
    <xf numFmtId="9" fontId="0" fillId="2" borderId="7" xfId="2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9" fontId="1" fillId="0" borderId="0" xfId="2" applyNumberFormat="1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9" fontId="2" fillId="0" borderId="0" xfId="2" applyNumberFormat="1" applyFont="1" applyBorder="1" applyAlignment="1">
      <alignment horizontal="center" vertical="center"/>
    </xf>
    <xf numFmtId="9" fontId="2" fillId="2" borderId="8" xfId="2" applyFont="1" applyFill="1" applyBorder="1" applyAlignment="1">
      <alignment horizontal="center" vertical="center"/>
    </xf>
    <xf numFmtId="9" fontId="2" fillId="2" borderId="4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ingo/Dropbox/Exchange%20Rates/Ingresos%20y%20Gastos%20en%20Det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Ingresos"/>
      <sheetName val="Resultados"/>
      <sheetName val="Proyección déficit 2014"/>
      <sheetName val="Déf empresas públicas"/>
      <sheetName val="Transferencias"/>
      <sheetName val="Cuadro fiscal hasta mayo 2016"/>
      <sheetName val="Cuadro fiscal hasta junio 2016"/>
      <sheetName val="Cuadro fiscal hasta julio 2016"/>
      <sheetName val="Cuadro fiscal hasta agosto 2016"/>
      <sheetName val="Cuadro fiscal hasta sept 2016"/>
      <sheetName val="Cuadro fiscal hasta octubr 2016"/>
      <sheetName val="Cuadro fiscal hasta nov 2016"/>
      <sheetName val="Variaciones mayo-nov 15-16"/>
      <sheetName val="Cuadro fiscal dic 2016"/>
      <sheetName val="Solo variaciones anuales"/>
      <sheetName val="Cuadro fiscal enero 2017"/>
      <sheetName val="Cuadro fiscal feb 2017"/>
      <sheetName val="Cuadro fiscal Febrero con proy"/>
      <sheetName val="Cuandro fiscal marzo 2017"/>
      <sheetName val="Cuadro fiscal abril 2017"/>
      <sheetName val="Cuadro fiscal mayo 2017"/>
      <sheetName val="Cuadro fiscal junio 2017"/>
      <sheetName val="Cuadro fiscal julio 2017"/>
      <sheetName val="Cuadro fiscal agosto 2017"/>
      <sheetName val="Cuadro fiscal septiembre 2017"/>
      <sheetName val="Cuadro fiscal octubre 2017"/>
      <sheetName val="Cuadro fiscal noviembre 2017"/>
      <sheetName val="Cuadro fiscal diciembre 2017"/>
      <sheetName val="Cuadro fiscal enero 2018"/>
      <sheetName val="Cuadro fiscal febrero 2018"/>
      <sheetName val="Cuadro fiscal marzo 2018"/>
      <sheetName val="Cuadro fiscal abril 2018"/>
      <sheetName val="Cuadro fiscal mayo 2018"/>
      <sheetName val="Cuadro fiscal junio 2018"/>
      <sheetName val="Cuadro fiscal julio 2018"/>
      <sheetName val="Cuadro fiscal agosto 2018"/>
      <sheetName val="Cuadro fiscal septiembre 2018"/>
      <sheetName val="Cuadro fiscal octubre 2018"/>
      <sheetName val="Cuadro fiscal noviembre 2018"/>
      <sheetName val="Cuadro fiscal diciembre 2018"/>
      <sheetName val="Cuadro fiscal enero 2019"/>
      <sheetName val="Cuadro fiscal febrero 2019"/>
      <sheetName val="Cuadro fiscal marzo 2019"/>
      <sheetName val="Cuadro fiscal abril 2019"/>
    </sheetNames>
    <sheetDataSet>
      <sheetData sheetId="0">
        <row r="140">
          <cell r="G140">
            <v>4968.5</v>
          </cell>
          <cell r="R140">
            <v>11077.2</v>
          </cell>
        </row>
        <row r="148">
          <cell r="H148">
            <v>71429.7</v>
          </cell>
          <cell r="S148">
            <v>131267.79999999999</v>
          </cell>
        </row>
        <row r="152">
          <cell r="H152">
            <v>31547.800000000003</v>
          </cell>
          <cell r="S152">
            <v>52858.8</v>
          </cell>
        </row>
        <row r="160">
          <cell r="H160">
            <v>121140.70000000001</v>
          </cell>
          <cell r="S160">
            <v>160887.4</v>
          </cell>
        </row>
        <row r="164">
          <cell r="H164">
            <v>38505.599999999999</v>
          </cell>
          <cell r="S164">
            <v>49371.5</v>
          </cell>
        </row>
        <row r="172">
          <cell r="H172">
            <v>185253.40000000002</v>
          </cell>
          <cell r="S172">
            <v>182045.19999999998</v>
          </cell>
        </row>
        <row r="176">
          <cell r="H176">
            <v>81219.700000000012</v>
          </cell>
          <cell r="S176">
            <v>71369.299999999988</v>
          </cell>
        </row>
        <row r="184">
          <cell r="H184">
            <v>348067.10000000003</v>
          </cell>
          <cell r="S184">
            <v>207933.99999999997</v>
          </cell>
        </row>
        <row r="188">
          <cell r="H188">
            <v>143412</v>
          </cell>
          <cell r="S188">
            <v>54559.099999999991</v>
          </cell>
        </row>
        <row r="196">
          <cell r="H196">
            <v>570012.29999999993</v>
          </cell>
          <cell r="S196">
            <v>210296.2</v>
          </cell>
        </row>
        <row r="200">
          <cell r="H200">
            <v>282913.80000000005</v>
          </cell>
          <cell r="S200">
            <v>66452.800000000003</v>
          </cell>
        </row>
      </sheetData>
      <sheetData sheetId="1"/>
      <sheetData sheetId="2">
        <row r="138">
          <cell r="B138">
            <v>79426.7</v>
          </cell>
          <cell r="F138">
            <v>83703.3</v>
          </cell>
          <cell r="O138">
            <v>74632.2</v>
          </cell>
        </row>
        <row r="146">
          <cell r="C146">
            <v>1023219.0999999999</v>
          </cell>
          <cell r="G146">
            <v>1132939</v>
          </cell>
          <cell r="P146">
            <v>904149.20000000019</v>
          </cell>
        </row>
        <row r="150">
          <cell r="C150">
            <v>357042.4</v>
          </cell>
          <cell r="G150">
            <v>439536.19999999995</v>
          </cell>
          <cell r="P150">
            <v>341719.4</v>
          </cell>
        </row>
        <row r="158">
          <cell r="C158">
            <v>1322552.5</v>
          </cell>
          <cell r="G158">
            <v>1548829.2999999996</v>
          </cell>
          <cell r="P158">
            <v>1183248</v>
          </cell>
        </row>
        <row r="162">
          <cell r="C162">
            <v>492685.5</v>
          </cell>
          <cell r="G162">
            <v>544590.30000000005</v>
          </cell>
          <cell r="P162">
            <v>442897.1</v>
          </cell>
        </row>
        <row r="170">
          <cell r="C170">
            <v>1790012.7000000002</v>
          </cell>
          <cell r="G170">
            <v>2158087.7000000002</v>
          </cell>
          <cell r="P170">
            <v>1610024.9000000004</v>
          </cell>
        </row>
        <row r="174">
          <cell r="C174">
            <v>648823.80000000005</v>
          </cell>
          <cell r="G174">
            <v>768465.89999999991</v>
          </cell>
          <cell r="P174">
            <v>619365.00000000012</v>
          </cell>
        </row>
        <row r="182">
          <cell r="C182">
            <v>2135074.9</v>
          </cell>
          <cell r="G182">
            <v>2750271.8999999994</v>
          </cell>
          <cell r="P182">
            <v>1966269.1</v>
          </cell>
        </row>
        <row r="186">
          <cell r="C186">
            <v>777550.1</v>
          </cell>
          <cell r="G186">
            <v>949752.10000000009</v>
          </cell>
          <cell r="P186">
            <v>746381.29999999993</v>
          </cell>
        </row>
        <row r="194">
          <cell r="C194">
            <v>2674215.0000000005</v>
          </cell>
          <cell r="G194">
            <v>3509521.6</v>
          </cell>
          <cell r="P194">
            <v>2549281.7999999998</v>
          </cell>
        </row>
        <row r="198">
          <cell r="C198">
            <v>1087815.5</v>
          </cell>
          <cell r="G198">
            <v>1349016.4</v>
          </cell>
          <cell r="P198">
            <v>1036780.0999999999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F43" workbookViewId="0">
      <selection sqref="A1:U99"/>
    </sheetView>
  </sheetViews>
  <sheetFormatPr defaultRowHeight="14.25" x14ac:dyDescent="0.45"/>
  <cols>
    <col min="2" max="2" width="10.796875" customWidth="1"/>
    <col min="3" max="3" width="10.265625" customWidth="1"/>
    <col min="4" max="4" width="10.9296875" customWidth="1"/>
    <col min="12" max="12" width="11.06640625" customWidth="1"/>
    <col min="13" max="13" width="9.86328125" customWidth="1"/>
    <col min="14" max="14" width="10.19921875" customWidth="1"/>
    <col min="15" max="15" width="10" customWidth="1"/>
    <col min="16" max="16" width="10.06640625" customWidth="1"/>
    <col min="17" max="18" width="10" customWidth="1"/>
    <col min="19" max="19" width="10.06640625" customWidth="1"/>
    <col min="20" max="21" width="9.86328125" customWidth="1"/>
  </cols>
  <sheetData>
    <row r="1" spans="1:21" x14ac:dyDescent="0.4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33.75" customHeight="1" x14ac:dyDescent="0.4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114" x14ac:dyDescent="0.45">
      <c r="A3" s="1"/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</row>
    <row r="4" spans="1:21" ht="128.25" x14ac:dyDescent="0.45">
      <c r="A4" s="5" t="s">
        <v>21</v>
      </c>
      <c r="B4" s="6">
        <f>[1]Resultados!C146</f>
        <v>1023219.0999999999</v>
      </c>
      <c r="C4" s="6">
        <f>[1]Resultados!C158</f>
        <v>1322552.5</v>
      </c>
      <c r="D4" s="6">
        <f>[1]Resultados!C170</f>
        <v>1790012.7000000002</v>
      </c>
      <c r="E4" s="7">
        <f>[1]Resultados!C182</f>
        <v>2135074.9</v>
      </c>
      <c r="F4" s="7">
        <f>[1]Resultados!C194</f>
        <v>2674215.0000000005</v>
      </c>
      <c r="G4" s="6">
        <f>[1]Resultados!B138</f>
        <v>79426.7</v>
      </c>
      <c r="H4" s="6">
        <f>[1]Resultados!C150</f>
        <v>357042.4</v>
      </c>
      <c r="I4" s="6">
        <f>[1]Resultados!C162</f>
        <v>492685.5</v>
      </c>
      <c r="J4" s="6">
        <f>[1]Resultados!C174</f>
        <v>648823.80000000005</v>
      </c>
      <c r="K4" s="6">
        <f>[1]Resultados!C186</f>
        <v>777550.1</v>
      </c>
      <c r="L4" s="6">
        <f>[1]Resultados!C198</f>
        <v>1087815.5</v>
      </c>
      <c r="M4" s="8">
        <f t="shared" ref="M4:P6" si="0">C4/B4-1</f>
        <v>0.29254086441506044</v>
      </c>
      <c r="N4" s="8">
        <f t="shared" si="0"/>
        <v>0.35345303872625111</v>
      </c>
      <c r="O4" s="8">
        <f t="shared" si="0"/>
        <v>0.19277081106742977</v>
      </c>
      <c r="P4" s="8">
        <f t="shared" si="0"/>
        <v>0.25251577825208882</v>
      </c>
      <c r="Q4" s="8">
        <f t="shared" ref="Q4:U6" si="1">H4/G4-1</f>
        <v>3.4952440426204294</v>
      </c>
      <c r="R4" s="8">
        <f t="shared" si="1"/>
        <v>0.37990754039296171</v>
      </c>
      <c r="S4" s="8">
        <f t="shared" si="1"/>
        <v>0.3169127161241807</v>
      </c>
      <c r="T4" s="8">
        <f t="shared" si="1"/>
        <v>0.19839947301563221</v>
      </c>
      <c r="U4" s="8">
        <f t="shared" si="1"/>
        <v>0.39902946446794885</v>
      </c>
    </row>
    <row r="5" spans="1:21" x14ac:dyDescent="0.45">
      <c r="A5" s="9" t="s">
        <v>22</v>
      </c>
      <c r="B5" s="6">
        <f>[1]Resultados!G146</f>
        <v>1132939</v>
      </c>
      <c r="C5" s="6">
        <f>[1]Resultados!G158</f>
        <v>1548829.2999999996</v>
      </c>
      <c r="D5" s="6">
        <f>[1]Resultados!G170</f>
        <v>2158087.7000000002</v>
      </c>
      <c r="E5" s="7">
        <f>[1]Resultados!G182</f>
        <v>2750271.8999999994</v>
      </c>
      <c r="F5" s="7">
        <f>[1]Resultados!G194</f>
        <v>3509521.6</v>
      </c>
      <c r="G5" s="6">
        <f>[1]Resultados!F138</f>
        <v>83703.3</v>
      </c>
      <c r="H5" s="6">
        <f>[1]Resultados!G150</f>
        <v>439536.19999999995</v>
      </c>
      <c r="I5" s="6">
        <f>[1]Resultados!G162</f>
        <v>544590.30000000005</v>
      </c>
      <c r="J5" s="6">
        <f>[1]Resultados!G174</f>
        <v>768465.89999999991</v>
      </c>
      <c r="K5" s="6">
        <f>[1]Resultados!G186</f>
        <v>949752.10000000009</v>
      </c>
      <c r="L5" s="6">
        <f>[1]Resultados!G198</f>
        <v>1349016.4</v>
      </c>
      <c r="M5" s="8">
        <f t="shared" si="0"/>
        <v>0.36708975505300767</v>
      </c>
      <c r="N5" s="8">
        <f t="shared" si="0"/>
        <v>0.39336704180376802</v>
      </c>
      <c r="O5" s="8">
        <f t="shared" si="0"/>
        <v>0.27440228680233858</v>
      </c>
      <c r="P5" s="8">
        <f t="shared" si="0"/>
        <v>0.2760635048483755</v>
      </c>
      <c r="Q5" s="8">
        <f t="shared" si="1"/>
        <v>4.25112152089583</v>
      </c>
      <c r="R5" s="8">
        <f t="shared" si="1"/>
        <v>0.23901125777581034</v>
      </c>
      <c r="S5" s="8">
        <f t="shared" si="1"/>
        <v>0.41108995147361216</v>
      </c>
      <c r="T5" s="8">
        <f t="shared" si="1"/>
        <v>0.23590662903845216</v>
      </c>
      <c r="U5" s="8">
        <f t="shared" si="1"/>
        <v>0.42038790964505335</v>
      </c>
    </row>
    <row r="6" spans="1:21" ht="57" x14ac:dyDescent="0.45">
      <c r="A6" s="10" t="s">
        <v>23</v>
      </c>
      <c r="B6" s="11">
        <f t="shared" ref="B6:L6" si="2">B5-B4</f>
        <v>109719.90000000014</v>
      </c>
      <c r="C6" s="11">
        <f t="shared" si="2"/>
        <v>226276.79999999958</v>
      </c>
      <c r="D6" s="12">
        <f t="shared" si="2"/>
        <v>368075</v>
      </c>
      <c r="E6" s="13">
        <f t="shared" si="2"/>
        <v>615196.99999999953</v>
      </c>
      <c r="F6" s="13">
        <f t="shared" si="2"/>
        <v>835306.59999999963</v>
      </c>
      <c r="G6" s="11">
        <f t="shared" si="2"/>
        <v>4276.6000000000058</v>
      </c>
      <c r="H6" s="11">
        <f t="shared" si="2"/>
        <v>82493.79999999993</v>
      </c>
      <c r="I6" s="11">
        <f t="shared" si="2"/>
        <v>51904.800000000047</v>
      </c>
      <c r="J6" s="11">
        <f t="shared" si="2"/>
        <v>119642.09999999986</v>
      </c>
      <c r="K6" s="12">
        <f t="shared" si="2"/>
        <v>172202.00000000012</v>
      </c>
      <c r="L6" s="12">
        <f t="shared" si="2"/>
        <v>261200.89999999991</v>
      </c>
      <c r="M6" s="14">
        <f t="shared" si="0"/>
        <v>1.0623132175658134</v>
      </c>
      <c r="N6" s="14">
        <f t="shared" si="0"/>
        <v>0.62665814612899196</v>
      </c>
      <c r="O6" s="14">
        <f t="shared" si="0"/>
        <v>0.67139034164232703</v>
      </c>
      <c r="P6" s="14">
        <f t="shared" si="0"/>
        <v>0.35778718036661461</v>
      </c>
      <c r="Q6" s="14">
        <f t="shared" si="1"/>
        <v>18.289575831267786</v>
      </c>
      <c r="R6" s="14">
        <f t="shared" si="1"/>
        <v>-0.37080362402992595</v>
      </c>
      <c r="S6" s="14">
        <f t="shared" si="1"/>
        <v>1.3050295926388262</v>
      </c>
      <c r="T6" s="14">
        <f t="shared" si="1"/>
        <v>0.43930940697296617</v>
      </c>
      <c r="U6" s="14">
        <f t="shared" si="1"/>
        <v>0.51682849211971837</v>
      </c>
    </row>
    <row r="7" spans="1:21" x14ac:dyDescent="0.45">
      <c r="A7" s="15"/>
      <c r="B7" s="16"/>
      <c r="C7" s="16"/>
      <c r="D7" s="17"/>
      <c r="E7" s="18"/>
      <c r="F7" s="18"/>
      <c r="G7" s="16"/>
      <c r="H7" s="16"/>
      <c r="I7" s="16"/>
      <c r="J7" s="16"/>
      <c r="K7" s="17"/>
      <c r="L7" s="17"/>
      <c r="M7" s="19"/>
      <c r="N7" s="8"/>
      <c r="O7" s="8"/>
      <c r="P7" s="8"/>
      <c r="Q7" s="8"/>
      <c r="R7" s="8"/>
      <c r="S7" s="8"/>
      <c r="T7" s="8"/>
      <c r="U7" s="8"/>
    </row>
    <row r="8" spans="1:21" ht="114" x14ac:dyDescent="0.45">
      <c r="A8" s="20" t="s">
        <v>24</v>
      </c>
      <c r="B8" s="6">
        <f>[1]Resultados!P146</f>
        <v>904149.20000000019</v>
      </c>
      <c r="C8" s="21">
        <f>[1]Resultados!P158</f>
        <v>1183248</v>
      </c>
      <c r="D8" s="21">
        <f>[1]Resultados!P170</f>
        <v>1610024.9000000004</v>
      </c>
      <c r="E8" s="22">
        <f>[1]Resultados!P182</f>
        <v>1966269.1</v>
      </c>
      <c r="F8" s="22">
        <f>[1]Resultados!P194</f>
        <v>2549281.7999999998</v>
      </c>
      <c r="G8" s="21">
        <f>[1]Resultados!O138</f>
        <v>74632.2</v>
      </c>
      <c r="H8" s="21">
        <f>[1]Resultados!P150</f>
        <v>341719.4</v>
      </c>
      <c r="I8" s="21">
        <f>[1]Resultados!P162</f>
        <v>442897.1</v>
      </c>
      <c r="J8" s="21">
        <f>[1]Resultados!P174</f>
        <v>619365.00000000012</v>
      </c>
      <c r="K8" s="21">
        <f>[1]Resultados!P186</f>
        <v>746381.29999999993</v>
      </c>
      <c r="L8" s="21">
        <f>[1]Resultados!P198</f>
        <v>1036780.0999999999</v>
      </c>
      <c r="M8" s="8">
        <f t="shared" ref="M8:P9" si="3">C8/B8-1</f>
        <v>0.30868666366126263</v>
      </c>
      <c r="N8" s="8">
        <f t="shared" si="3"/>
        <v>0.36068254499479435</v>
      </c>
      <c r="O8" s="8">
        <f t="shared" si="3"/>
        <v>0.22126626737263488</v>
      </c>
      <c r="P8" s="8">
        <f t="shared" si="3"/>
        <v>0.29650707525231401</v>
      </c>
      <c r="Q8" s="8">
        <f t="shared" ref="Q8:U9" si="4">H8/G8-1</f>
        <v>3.5787126736180905</v>
      </c>
      <c r="R8" s="8">
        <f t="shared" si="4"/>
        <v>0.29608415559666779</v>
      </c>
      <c r="S8" s="8">
        <f t="shared" si="4"/>
        <v>0.39843995365966522</v>
      </c>
      <c r="T8" s="8">
        <f t="shared" si="4"/>
        <v>0.20507503652934833</v>
      </c>
      <c r="U8" s="8">
        <f t="shared" si="4"/>
        <v>0.38907566414110306</v>
      </c>
    </row>
    <row r="9" spans="1:21" x14ac:dyDescent="0.45">
      <c r="A9" s="23" t="s">
        <v>25</v>
      </c>
      <c r="B9" s="11">
        <f t="shared" ref="B9:L9" si="5">B5-B8</f>
        <v>228789.79999999981</v>
      </c>
      <c r="C9" s="11">
        <f t="shared" si="5"/>
        <v>365581.29999999958</v>
      </c>
      <c r="D9" s="12">
        <f t="shared" si="5"/>
        <v>548062.79999999981</v>
      </c>
      <c r="E9" s="13">
        <f t="shared" si="5"/>
        <v>784002.79999999935</v>
      </c>
      <c r="F9" s="13">
        <f t="shared" si="5"/>
        <v>960239.80000000028</v>
      </c>
      <c r="G9" s="11">
        <f t="shared" si="5"/>
        <v>9071.1000000000058</v>
      </c>
      <c r="H9" s="11">
        <f t="shared" si="5"/>
        <v>97816.79999999993</v>
      </c>
      <c r="I9" s="11">
        <f t="shared" si="5"/>
        <v>101693.20000000007</v>
      </c>
      <c r="J9" s="11">
        <f t="shared" si="5"/>
        <v>149100.89999999979</v>
      </c>
      <c r="K9" s="12">
        <f t="shared" si="5"/>
        <v>203370.80000000016</v>
      </c>
      <c r="L9" s="12">
        <f t="shared" si="5"/>
        <v>312236.30000000005</v>
      </c>
      <c r="M9" s="24">
        <f t="shared" si="3"/>
        <v>0.59789160181091927</v>
      </c>
      <c r="N9" s="14">
        <f t="shared" si="3"/>
        <v>0.49915436046646922</v>
      </c>
      <c r="O9" s="14">
        <f t="shared" si="3"/>
        <v>0.43049811080044043</v>
      </c>
      <c r="P9" s="14">
        <f t="shared" si="3"/>
        <v>0.224791289010704</v>
      </c>
      <c r="Q9" s="14">
        <f t="shared" si="4"/>
        <v>9.783344908555728</v>
      </c>
      <c r="R9" s="14">
        <f t="shared" si="4"/>
        <v>3.9629184352791613E-2</v>
      </c>
      <c r="S9" s="14">
        <f t="shared" si="4"/>
        <v>0.46618357962970669</v>
      </c>
      <c r="T9" s="14">
        <f t="shared" si="4"/>
        <v>0.36398103566108886</v>
      </c>
      <c r="U9" s="14">
        <f t="shared" si="4"/>
        <v>0.5353054617477031</v>
      </c>
    </row>
    <row r="10" spans="1:21" x14ac:dyDescent="0.45">
      <c r="A10" s="25"/>
      <c r="B10" s="16"/>
      <c r="C10" s="16"/>
      <c r="D10" s="17"/>
      <c r="E10" s="18"/>
      <c r="F10" s="18"/>
      <c r="G10" s="16"/>
      <c r="H10" s="16"/>
      <c r="I10" s="16"/>
      <c r="J10" s="16"/>
      <c r="K10" s="17"/>
      <c r="L10" s="17"/>
      <c r="M10" s="26"/>
      <c r="N10" s="8"/>
      <c r="O10" s="8"/>
      <c r="P10" s="8"/>
      <c r="Q10" s="8"/>
      <c r="R10" s="8"/>
      <c r="S10" s="8"/>
      <c r="T10" s="8"/>
      <c r="U10" s="8"/>
    </row>
    <row r="11" spans="1:21" x14ac:dyDescent="0.45">
      <c r="A11" s="9" t="s">
        <v>26</v>
      </c>
      <c r="B11" s="21">
        <f>[1]Gastos!H148</f>
        <v>71429.7</v>
      </c>
      <c r="C11" s="21">
        <f>[1]Gastos!H160</f>
        <v>121140.70000000001</v>
      </c>
      <c r="D11" s="21">
        <f>[1]Gastos!H172</f>
        <v>185253.40000000002</v>
      </c>
      <c r="E11" s="22">
        <f>[1]Gastos!H184</f>
        <v>348067.10000000003</v>
      </c>
      <c r="F11" s="22">
        <f>[1]Gastos!H196</f>
        <v>570012.29999999993</v>
      </c>
      <c r="G11" s="21">
        <f>[1]Gastos!G140</f>
        <v>4968.5</v>
      </c>
      <c r="H11" s="21">
        <f>[1]Gastos!H152</f>
        <v>31547.800000000003</v>
      </c>
      <c r="I11" s="21">
        <f>[1]Gastos!H164</f>
        <v>38505.599999999999</v>
      </c>
      <c r="J11" s="21">
        <f>[1]Gastos!H176</f>
        <v>81219.700000000012</v>
      </c>
      <c r="K11" s="21">
        <f>[1]Gastos!H188</f>
        <v>143412</v>
      </c>
      <c r="L11" s="21">
        <f>[1]Gastos!H200</f>
        <v>282913.80000000005</v>
      </c>
      <c r="M11" s="27">
        <f t="shared" ref="M11:P13" si="6">C11/B11-1</f>
        <v>0.69594300410053545</v>
      </c>
      <c r="N11" s="8">
        <f t="shared" si="6"/>
        <v>0.52924161739200781</v>
      </c>
      <c r="O11" s="8">
        <f t="shared" si="6"/>
        <v>0.87887023935862985</v>
      </c>
      <c r="P11" s="8">
        <f t="shared" si="6"/>
        <v>0.63765061391898259</v>
      </c>
      <c r="Q11" s="8">
        <f t="shared" ref="Q11:U13" si="7">H11/G11-1</f>
        <v>5.3495622421253906</v>
      </c>
      <c r="R11" s="8">
        <f t="shared" si="7"/>
        <v>0.22054786704619644</v>
      </c>
      <c r="S11" s="8">
        <f t="shared" si="7"/>
        <v>1.1092957907421264</v>
      </c>
      <c r="T11" s="8">
        <f t="shared" si="7"/>
        <v>0.76572925041584705</v>
      </c>
      <c r="U11" s="8">
        <f t="shared" si="7"/>
        <v>0.9727344992050877</v>
      </c>
    </row>
    <row r="12" spans="1:21" ht="85.5" x14ac:dyDescent="0.45">
      <c r="A12" s="20" t="s">
        <v>27</v>
      </c>
      <c r="B12" s="21">
        <f t="shared" ref="B12:L12" si="8">B5-B11</f>
        <v>1061509.3</v>
      </c>
      <c r="C12" s="21">
        <f t="shared" si="8"/>
        <v>1427688.5999999996</v>
      </c>
      <c r="D12" s="21">
        <f t="shared" si="8"/>
        <v>1972834.3000000003</v>
      </c>
      <c r="E12" s="22">
        <f t="shared" si="8"/>
        <v>2402204.7999999993</v>
      </c>
      <c r="F12" s="22">
        <f t="shared" si="8"/>
        <v>2939509.3000000003</v>
      </c>
      <c r="G12" s="21">
        <f t="shared" si="8"/>
        <v>78734.8</v>
      </c>
      <c r="H12" s="21">
        <f t="shared" si="8"/>
        <v>407988.39999999997</v>
      </c>
      <c r="I12" s="21">
        <f t="shared" si="8"/>
        <v>506084.70000000007</v>
      </c>
      <c r="J12" s="21">
        <f t="shared" si="8"/>
        <v>687246.2</v>
      </c>
      <c r="K12" s="21">
        <f t="shared" si="8"/>
        <v>806340.10000000009</v>
      </c>
      <c r="L12" s="21">
        <f t="shared" si="8"/>
        <v>1066102.5999999999</v>
      </c>
      <c r="M12" s="27">
        <f t="shared" si="6"/>
        <v>0.34496099092113419</v>
      </c>
      <c r="N12" s="8">
        <f t="shared" si="6"/>
        <v>0.38183795822142219</v>
      </c>
      <c r="O12" s="8">
        <f t="shared" si="6"/>
        <v>0.21764144104753202</v>
      </c>
      <c r="P12" s="8">
        <f t="shared" si="6"/>
        <v>0.22367139554462678</v>
      </c>
      <c r="Q12" s="8">
        <f t="shared" si="7"/>
        <v>4.1818052500292113</v>
      </c>
      <c r="R12" s="8">
        <f t="shared" si="7"/>
        <v>0.24043894385232556</v>
      </c>
      <c r="S12" s="8">
        <f t="shared" si="7"/>
        <v>0.35796675931914135</v>
      </c>
      <c r="T12" s="8">
        <f t="shared" si="7"/>
        <v>0.17329146381602412</v>
      </c>
      <c r="U12" s="8">
        <f t="shared" si="7"/>
        <v>0.32215004561970773</v>
      </c>
    </row>
    <row r="13" spans="1:21" x14ac:dyDescent="0.45">
      <c r="A13" s="23" t="s">
        <v>28</v>
      </c>
      <c r="B13" s="11">
        <f t="shared" ref="B13:L13" si="9">B12-B8</f>
        <v>157360.09999999986</v>
      </c>
      <c r="C13" s="11">
        <f t="shared" si="9"/>
        <v>244440.59999999963</v>
      </c>
      <c r="D13" s="12">
        <f t="shared" si="9"/>
        <v>362809.39999999991</v>
      </c>
      <c r="E13" s="13">
        <f t="shared" si="9"/>
        <v>435935.69999999925</v>
      </c>
      <c r="F13" s="13">
        <f t="shared" si="9"/>
        <v>390227.50000000047</v>
      </c>
      <c r="G13" s="11">
        <f t="shared" si="9"/>
        <v>4102.6000000000058</v>
      </c>
      <c r="H13" s="11">
        <f t="shared" si="9"/>
        <v>66268.999999999942</v>
      </c>
      <c r="I13" s="11">
        <f t="shared" si="9"/>
        <v>63187.600000000093</v>
      </c>
      <c r="J13" s="28">
        <f t="shared" si="9"/>
        <v>67881.199999999837</v>
      </c>
      <c r="K13" s="12">
        <f t="shared" si="9"/>
        <v>59958.800000000163</v>
      </c>
      <c r="L13" s="12">
        <f t="shared" si="9"/>
        <v>29322.5</v>
      </c>
      <c r="M13" s="29">
        <f t="shared" si="6"/>
        <v>0.55338360867843783</v>
      </c>
      <c r="N13" s="14">
        <f t="shared" si="6"/>
        <v>0.48424361583141451</v>
      </c>
      <c r="O13" s="14">
        <f t="shared" si="6"/>
        <v>0.20155569287895903</v>
      </c>
      <c r="P13" s="14">
        <f t="shared" si="6"/>
        <v>-0.10485078418674787</v>
      </c>
      <c r="Q13" s="14">
        <f t="shared" si="7"/>
        <v>15.152927411885109</v>
      </c>
      <c r="R13" s="14">
        <f t="shared" si="7"/>
        <v>-4.6498362733704335E-2</v>
      </c>
      <c r="S13" s="14">
        <f t="shared" si="7"/>
        <v>7.428039678670717E-2</v>
      </c>
      <c r="T13" s="14">
        <f t="shared" si="7"/>
        <v>-0.11670978120598474</v>
      </c>
      <c r="U13" s="14">
        <f t="shared" si="7"/>
        <v>-0.5109558563546982</v>
      </c>
    </row>
    <row r="14" spans="1:21" x14ac:dyDescent="0.45">
      <c r="A14" s="25"/>
      <c r="B14" s="16"/>
      <c r="C14" s="16"/>
      <c r="D14" s="17"/>
      <c r="E14" s="18"/>
      <c r="F14" s="18"/>
      <c r="G14" s="16"/>
      <c r="H14" s="16"/>
      <c r="I14" s="16"/>
      <c r="J14" s="16"/>
      <c r="K14" s="17"/>
      <c r="L14" s="17"/>
      <c r="M14" s="29"/>
      <c r="N14" s="8"/>
      <c r="O14" s="8"/>
      <c r="P14" s="8"/>
      <c r="Q14" s="8"/>
      <c r="R14" s="8"/>
      <c r="S14" s="8"/>
      <c r="T14" s="8"/>
      <c r="U14" s="8"/>
    </row>
    <row r="15" spans="1:21" x14ac:dyDescent="0.45">
      <c r="A15" s="30"/>
      <c r="B15" s="21"/>
      <c r="C15" s="21"/>
      <c r="D15" s="21"/>
      <c r="E15" s="31"/>
      <c r="F15" s="31"/>
      <c r="G15" s="21"/>
      <c r="H15" s="21"/>
      <c r="I15" s="21"/>
      <c r="J15" s="21"/>
      <c r="K15" s="21"/>
      <c r="L15" s="21"/>
      <c r="M15" s="32"/>
      <c r="N15" s="8"/>
      <c r="O15" s="8"/>
      <c r="P15" s="8"/>
      <c r="Q15" s="8"/>
      <c r="R15" s="8"/>
      <c r="S15" s="8"/>
      <c r="T15" s="8"/>
      <c r="U15" s="8"/>
    </row>
    <row r="16" spans="1:21" x14ac:dyDescent="0.45">
      <c r="A16" s="25"/>
      <c r="B16" s="11"/>
      <c r="C16" s="11"/>
      <c r="D16" s="12"/>
      <c r="E16" s="13"/>
      <c r="F16" s="13"/>
      <c r="G16" s="11"/>
      <c r="H16" s="11"/>
      <c r="I16" s="11"/>
      <c r="J16" s="11"/>
      <c r="K16" s="12"/>
      <c r="L16" s="12"/>
      <c r="M16" s="29"/>
      <c r="N16" s="14"/>
      <c r="O16" s="14"/>
      <c r="P16" s="14"/>
      <c r="Q16" s="8"/>
      <c r="R16" s="8"/>
      <c r="S16" s="8"/>
      <c r="T16" s="8"/>
      <c r="U16" s="8"/>
    </row>
    <row r="17" spans="1:21" x14ac:dyDescent="0.45">
      <c r="A17" s="1"/>
      <c r="B17" s="33"/>
      <c r="C17" s="33"/>
      <c r="D17" s="34"/>
      <c r="E17" s="35"/>
      <c r="F17" s="35"/>
      <c r="G17" s="36"/>
      <c r="H17" s="36"/>
      <c r="I17" s="36"/>
      <c r="J17" s="36"/>
      <c r="K17" s="37"/>
      <c r="L17" s="37"/>
      <c r="M17" s="36"/>
      <c r="N17" s="8"/>
      <c r="O17" s="8"/>
      <c r="P17" s="8"/>
      <c r="Q17" s="8"/>
      <c r="R17" s="8"/>
      <c r="S17" s="8"/>
      <c r="T17" s="8"/>
      <c r="U17" s="8"/>
    </row>
    <row r="18" spans="1:21" x14ac:dyDescent="0.45">
      <c r="A18" s="9" t="s">
        <v>29</v>
      </c>
      <c r="B18" s="6">
        <f>[1]Gastos!S148</f>
        <v>131267.79999999999</v>
      </c>
      <c r="C18" s="6">
        <f>[1]Gastos!S160</f>
        <v>160887.4</v>
      </c>
      <c r="D18" s="6">
        <f>[1]Gastos!S172</f>
        <v>182045.19999999998</v>
      </c>
      <c r="E18" s="7">
        <f>[1]Gastos!S184</f>
        <v>207933.99999999997</v>
      </c>
      <c r="F18" s="7">
        <f>[1]Gastos!S196</f>
        <v>210296.2</v>
      </c>
      <c r="G18" s="6">
        <f>[1]Gastos!R140</f>
        <v>11077.2</v>
      </c>
      <c r="H18" s="6">
        <f>[1]Gastos!S152</f>
        <v>52858.8</v>
      </c>
      <c r="I18" s="6">
        <f>[1]Gastos!S164</f>
        <v>49371.5</v>
      </c>
      <c r="J18" s="6">
        <f>[1]Gastos!S176</f>
        <v>71369.299999999988</v>
      </c>
      <c r="K18" s="6">
        <f>[1]Gastos!S188</f>
        <v>54559.099999999991</v>
      </c>
      <c r="L18" s="6">
        <f>[1]Gastos!S200</f>
        <v>66452.800000000003</v>
      </c>
      <c r="M18" s="8">
        <f t="shared" ref="M18:P20" si="10">C18/B18-1</f>
        <v>0.22564254143057183</v>
      </c>
      <c r="N18" s="8">
        <f t="shared" si="10"/>
        <v>0.13150687996698296</v>
      </c>
      <c r="O18" s="8">
        <f t="shared" si="10"/>
        <v>0.14221083555073122</v>
      </c>
      <c r="P18" s="8">
        <f t="shared" si="10"/>
        <v>1.1360335491069407E-2</v>
      </c>
      <c r="Q18" s="8">
        <f t="shared" ref="Q18:U20" si="11">H18/G18-1</f>
        <v>3.7718557036074101</v>
      </c>
      <c r="R18" s="8">
        <f t="shared" si="11"/>
        <v>-6.5973877575730144E-2</v>
      </c>
      <c r="S18" s="8">
        <f t="shared" si="11"/>
        <v>0.44555664705346176</v>
      </c>
      <c r="T18" s="8">
        <f t="shared" si="11"/>
        <v>-0.23553824963955095</v>
      </c>
      <c r="U18" s="8">
        <f t="shared" si="11"/>
        <v>0.21799663117610102</v>
      </c>
    </row>
    <row r="19" spans="1:21" ht="28.5" x14ac:dyDescent="0.45">
      <c r="A19" s="5" t="s">
        <v>30</v>
      </c>
      <c r="B19" s="38">
        <f t="shared" ref="B19:L19" si="12">B5-B18</f>
        <v>1001671.2</v>
      </c>
      <c r="C19" s="38">
        <f t="shared" si="12"/>
        <v>1387941.8999999997</v>
      </c>
      <c r="D19" s="6">
        <f t="shared" si="12"/>
        <v>1976042.5000000002</v>
      </c>
      <c r="E19" s="7">
        <f t="shared" si="12"/>
        <v>2542337.8999999994</v>
      </c>
      <c r="F19" s="7">
        <f t="shared" si="12"/>
        <v>3299225.4</v>
      </c>
      <c r="G19" s="38">
        <f t="shared" si="12"/>
        <v>72626.100000000006</v>
      </c>
      <c r="H19" s="38">
        <f t="shared" si="12"/>
        <v>386677.39999999997</v>
      </c>
      <c r="I19" s="38">
        <f t="shared" si="12"/>
        <v>495218.80000000005</v>
      </c>
      <c r="J19" s="38">
        <f t="shared" si="12"/>
        <v>697096.59999999986</v>
      </c>
      <c r="K19" s="6">
        <f t="shared" si="12"/>
        <v>895193.00000000012</v>
      </c>
      <c r="L19" s="6">
        <f t="shared" si="12"/>
        <v>1282563.5999999999</v>
      </c>
      <c r="M19" s="19">
        <f t="shared" si="10"/>
        <v>0.38562624142532975</v>
      </c>
      <c r="N19" s="8">
        <f t="shared" si="10"/>
        <v>0.42372133876785534</v>
      </c>
      <c r="O19" s="8">
        <f t="shared" si="10"/>
        <v>0.28658057708778983</v>
      </c>
      <c r="P19" s="8">
        <f t="shared" si="10"/>
        <v>0.29771317966821043</v>
      </c>
      <c r="Q19" s="8">
        <f t="shared" si="11"/>
        <v>4.3242209068089839</v>
      </c>
      <c r="R19" s="8">
        <f t="shared" si="11"/>
        <v>0.2807027253209009</v>
      </c>
      <c r="S19" s="8">
        <f t="shared" si="11"/>
        <v>0.40765374820180456</v>
      </c>
      <c r="T19" s="8">
        <f t="shared" si="11"/>
        <v>0.28417352774350113</v>
      </c>
      <c r="U19" s="8">
        <f t="shared" si="11"/>
        <v>0.43272299939789494</v>
      </c>
    </row>
    <row r="20" spans="1:21" x14ac:dyDescent="0.45">
      <c r="A20" s="25" t="s">
        <v>31</v>
      </c>
      <c r="B20" s="11">
        <f t="shared" ref="B20:D20" si="13">B19-B8</f>
        <v>97521.999999999767</v>
      </c>
      <c r="C20" s="11">
        <f t="shared" si="13"/>
        <v>204693.89999999967</v>
      </c>
      <c r="D20" s="12">
        <f t="shared" si="13"/>
        <v>366017.59999999986</v>
      </c>
      <c r="E20" s="13">
        <f>E19-E8</f>
        <v>576068.79999999935</v>
      </c>
      <c r="F20" s="13">
        <f>F19-F8</f>
        <v>749943.60000000009</v>
      </c>
      <c r="G20" s="28">
        <f>G8-G19</f>
        <v>2006.0999999999913</v>
      </c>
      <c r="H20" s="28">
        <f>H19-H8</f>
        <v>44957.999999999942</v>
      </c>
      <c r="I20" s="28">
        <f>I19-I8</f>
        <v>52321.70000000007</v>
      </c>
      <c r="J20" s="28">
        <f>J19-J8</f>
        <v>77731.599999999744</v>
      </c>
      <c r="K20" s="13">
        <f>K19-K8</f>
        <v>148811.70000000019</v>
      </c>
      <c r="L20" s="13">
        <f>L19-L8</f>
        <v>245783.5</v>
      </c>
      <c r="M20" s="24">
        <f t="shared" si="10"/>
        <v>1.0989510059268697</v>
      </c>
      <c r="N20" s="14">
        <f t="shared" si="10"/>
        <v>0.78812167827180213</v>
      </c>
      <c r="O20" s="14">
        <f t="shared" si="10"/>
        <v>0.57388278596438957</v>
      </c>
      <c r="P20" s="14">
        <f t="shared" si="10"/>
        <v>0.30182992031507516</v>
      </c>
      <c r="Q20" s="14">
        <f t="shared" si="11"/>
        <v>21.41064752504867</v>
      </c>
      <c r="R20" s="14">
        <f t="shared" si="11"/>
        <v>0.16379064905022767</v>
      </c>
      <c r="S20" s="14">
        <f t="shared" si="11"/>
        <v>0.485647446470578</v>
      </c>
      <c r="T20" s="14">
        <f t="shared" si="11"/>
        <v>0.91442991010092012</v>
      </c>
      <c r="U20" s="14">
        <f t="shared" si="11"/>
        <v>0.65164096640250535</v>
      </c>
    </row>
    <row r="21" spans="1:21" x14ac:dyDescent="0.45">
      <c r="A21" s="1"/>
      <c r="H21" s="36"/>
      <c r="I21" s="36"/>
      <c r="J21" s="36"/>
      <c r="K21" s="36"/>
      <c r="L21" s="36"/>
    </row>
    <row r="22" spans="1:21" x14ac:dyDescent="0.45">
      <c r="A22" s="1"/>
      <c r="H22" s="36"/>
      <c r="I22" s="36"/>
      <c r="J22" s="36"/>
      <c r="K22" s="39"/>
      <c r="L22" s="39"/>
      <c r="M22" s="40"/>
    </row>
    <row r="23" spans="1:21" x14ac:dyDescent="0.45">
      <c r="A23" s="1"/>
      <c r="H23" s="36"/>
      <c r="I23" s="36"/>
      <c r="J23" s="36"/>
      <c r="K23" s="41"/>
      <c r="L23" s="41"/>
    </row>
    <row r="24" spans="1:21" x14ac:dyDescent="0.45">
      <c r="A24" s="1"/>
      <c r="H24" s="36"/>
      <c r="I24" s="36"/>
      <c r="J24" s="36"/>
      <c r="K24" s="41"/>
      <c r="L24" s="41"/>
    </row>
    <row r="25" spans="1:21" x14ac:dyDescent="0.45">
      <c r="A25" s="1"/>
      <c r="H25" s="36"/>
      <c r="I25" s="36"/>
      <c r="J25" s="36"/>
      <c r="K25" s="42"/>
      <c r="L25" s="42"/>
    </row>
    <row r="26" spans="1:21" ht="15.75" x14ac:dyDescent="0.45">
      <c r="A26" s="85" t="s">
        <v>32</v>
      </c>
      <c r="B26" s="86"/>
      <c r="C26" s="86"/>
      <c r="D26" s="86"/>
      <c r="E26" s="86"/>
      <c r="F26" s="86"/>
      <c r="G26" s="86"/>
      <c r="H26" s="86"/>
      <c r="I26" s="86"/>
      <c r="J26" s="87"/>
      <c r="K26" s="39"/>
      <c r="L26" s="39"/>
      <c r="N26" s="88" t="s">
        <v>33</v>
      </c>
      <c r="O26" s="89"/>
      <c r="P26" s="89"/>
      <c r="Q26" s="89"/>
      <c r="R26" s="89"/>
      <c r="S26" s="89"/>
      <c r="T26" s="90"/>
    </row>
    <row r="27" spans="1:21" ht="142.5" x14ac:dyDescent="0.45">
      <c r="A27" s="43"/>
      <c r="B27" s="44" t="s">
        <v>1</v>
      </c>
      <c r="C27" s="44" t="s">
        <v>2</v>
      </c>
      <c r="D27" s="45" t="s">
        <v>3</v>
      </c>
      <c r="E27" s="46" t="s">
        <v>4</v>
      </c>
      <c r="F27" s="46" t="s">
        <v>5</v>
      </c>
      <c r="G27" s="45" t="s">
        <v>34</v>
      </c>
      <c r="H27" s="45" t="s">
        <v>35</v>
      </c>
      <c r="I27" s="45" t="s">
        <v>36</v>
      </c>
      <c r="J27" s="45" t="s">
        <v>37</v>
      </c>
      <c r="K27" s="47"/>
      <c r="L27" s="47"/>
      <c r="N27" s="91"/>
      <c r="O27" s="92"/>
      <c r="P27" s="48" t="s">
        <v>38</v>
      </c>
      <c r="Q27" s="48" t="s">
        <v>39</v>
      </c>
      <c r="R27" s="48" t="s">
        <v>40</v>
      </c>
      <c r="S27" s="48" t="s">
        <v>41</v>
      </c>
      <c r="T27" s="48" t="s">
        <v>42</v>
      </c>
    </row>
    <row r="28" spans="1:21" x14ac:dyDescent="0.45">
      <c r="A28" s="49" t="s">
        <v>22</v>
      </c>
      <c r="B28" s="50">
        <f t="shared" ref="B28:D28" si="14">B5/1000</f>
        <v>1132.9390000000001</v>
      </c>
      <c r="C28" s="50">
        <f t="shared" si="14"/>
        <v>1548.8292999999996</v>
      </c>
      <c r="D28" s="50">
        <f t="shared" si="14"/>
        <v>2158.0877</v>
      </c>
      <c r="E28" s="50">
        <f>E5/1000</f>
        <v>2750.2718999999993</v>
      </c>
      <c r="F28" s="50">
        <f>F5/1000</f>
        <v>3509.5216</v>
      </c>
      <c r="G28" s="51">
        <f>C28/B28-1</f>
        <v>0.36708975505300767</v>
      </c>
      <c r="H28" s="52">
        <f>D28/C28-1</f>
        <v>0.3933670418037678</v>
      </c>
      <c r="I28" s="52">
        <f>E28/D28-1</f>
        <v>0.27440228680233858</v>
      </c>
      <c r="J28" s="52">
        <f>F28/E28-1</f>
        <v>0.2760635048483755</v>
      </c>
      <c r="K28" s="42"/>
      <c r="L28" s="42"/>
      <c r="N28" s="82" t="s">
        <v>22</v>
      </c>
      <c r="O28" s="83"/>
      <c r="P28" s="53">
        <f>Q4</f>
        <v>3.4952440426204294</v>
      </c>
      <c r="Q28" s="53">
        <f>R4</f>
        <v>0.37990754039296171</v>
      </c>
      <c r="R28" s="53">
        <f>S4</f>
        <v>0.3169127161241807</v>
      </c>
      <c r="S28" s="53">
        <f>T4</f>
        <v>0.19839947301563221</v>
      </c>
      <c r="T28" s="53">
        <f>U4</f>
        <v>0.39902946446794885</v>
      </c>
      <c r="U28" s="40"/>
    </row>
    <row r="29" spans="1:21" x14ac:dyDescent="0.45">
      <c r="A29" s="54"/>
      <c r="B29" s="55"/>
      <c r="C29" s="55"/>
      <c r="D29" s="55"/>
      <c r="E29" s="55"/>
      <c r="F29" s="55"/>
      <c r="G29" s="55"/>
      <c r="H29" s="55"/>
      <c r="I29" s="56"/>
      <c r="J29" s="56"/>
      <c r="K29" s="57"/>
      <c r="L29" s="57"/>
      <c r="N29" s="58"/>
      <c r="O29" s="59"/>
      <c r="P29" s="59"/>
      <c r="Q29" s="59"/>
      <c r="R29" s="59"/>
      <c r="S29" s="60"/>
      <c r="T29" s="61"/>
      <c r="U29" s="40"/>
    </row>
    <row r="30" spans="1:21" x14ac:dyDescent="0.45">
      <c r="A30" s="62" t="s">
        <v>29</v>
      </c>
      <c r="B30" s="63">
        <f t="shared" ref="B30:D30" si="15">B18/1000</f>
        <v>131.26779999999999</v>
      </c>
      <c r="C30" s="63">
        <f t="shared" si="15"/>
        <v>160.88739999999999</v>
      </c>
      <c r="D30" s="63">
        <f t="shared" si="15"/>
        <v>182.04519999999999</v>
      </c>
      <c r="E30" s="63">
        <f>E18/1000</f>
        <v>207.93399999999997</v>
      </c>
      <c r="F30" s="63">
        <f>F18/1000</f>
        <v>210.2962</v>
      </c>
      <c r="G30" s="64">
        <f t="shared" ref="G30:J31" si="16">C30/B30-1</f>
        <v>0.22564254143057161</v>
      </c>
      <c r="H30" s="65">
        <f t="shared" si="16"/>
        <v>0.13150687996698318</v>
      </c>
      <c r="I30" s="65">
        <f t="shared" si="16"/>
        <v>0.14221083555073122</v>
      </c>
      <c r="J30" s="65">
        <f t="shared" si="16"/>
        <v>1.1360335491069407E-2</v>
      </c>
      <c r="K30" s="66"/>
      <c r="L30" s="66"/>
      <c r="N30" s="76" t="s">
        <v>29</v>
      </c>
      <c r="O30" s="77"/>
      <c r="P30" s="67">
        <f t="shared" ref="P30:T31" si="17">Q18</f>
        <v>3.7718557036074101</v>
      </c>
      <c r="Q30" s="67">
        <f t="shared" si="17"/>
        <v>-6.5973877575730144E-2</v>
      </c>
      <c r="R30" s="67">
        <f t="shared" si="17"/>
        <v>0.44555664705346176</v>
      </c>
      <c r="S30" s="67">
        <f t="shared" si="17"/>
        <v>-0.23553824963955095</v>
      </c>
      <c r="T30" s="67">
        <f t="shared" si="17"/>
        <v>0.21799663117610102</v>
      </c>
      <c r="U30" s="40"/>
    </row>
    <row r="31" spans="1:21" x14ac:dyDescent="0.45">
      <c r="A31" s="62" t="s">
        <v>30</v>
      </c>
      <c r="B31" s="63">
        <f t="shared" ref="B31:D31" si="18">B28-B30</f>
        <v>1001.6712000000001</v>
      </c>
      <c r="C31" s="63">
        <f t="shared" si="18"/>
        <v>1387.9418999999996</v>
      </c>
      <c r="D31" s="63">
        <f t="shared" si="18"/>
        <v>1976.0425</v>
      </c>
      <c r="E31" s="63">
        <f>E28-E30</f>
        <v>2542.3378999999995</v>
      </c>
      <c r="F31" s="63">
        <f>F28-F30</f>
        <v>3299.2254000000003</v>
      </c>
      <c r="G31" s="64">
        <f t="shared" si="16"/>
        <v>0.38562624142532931</v>
      </c>
      <c r="H31" s="65">
        <f t="shared" si="16"/>
        <v>0.42372133876785512</v>
      </c>
      <c r="I31" s="65">
        <f t="shared" si="16"/>
        <v>0.28658057708779006</v>
      </c>
      <c r="J31" s="65">
        <f t="shared" si="16"/>
        <v>0.29771317966821043</v>
      </c>
      <c r="K31" s="66"/>
      <c r="L31" s="66"/>
      <c r="N31" s="76" t="s">
        <v>30</v>
      </c>
      <c r="O31" s="77"/>
      <c r="P31" s="67">
        <f t="shared" si="17"/>
        <v>4.3242209068089839</v>
      </c>
      <c r="Q31" s="67">
        <f t="shared" si="17"/>
        <v>0.2807027253209009</v>
      </c>
      <c r="R31" s="67">
        <f t="shared" si="17"/>
        <v>0.40765374820180456</v>
      </c>
      <c r="S31" s="67">
        <f t="shared" si="17"/>
        <v>0.28417352774350113</v>
      </c>
      <c r="T31" s="67">
        <f t="shared" si="17"/>
        <v>0.43272299939789494</v>
      </c>
      <c r="U31" s="40"/>
    </row>
    <row r="32" spans="1:21" x14ac:dyDescent="0.45">
      <c r="A32" s="54"/>
      <c r="B32" s="55"/>
      <c r="C32" s="55"/>
      <c r="D32" s="55"/>
      <c r="E32" s="55"/>
      <c r="F32" s="55"/>
      <c r="G32" s="55"/>
      <c r="H32" s="55"/>
      <c r="I32" s="56"/>
      <c r="J32" s="56"/>
      <c r="K32" s="68"/>
      <c r="L32" s="68"/>
      <c r="N32" s="58"/>
      <c r="O32" s="59"/>
      <c r="P32" s="59"/>
      <c r="Q32" s="59"/>
      <c r="R32" s="59"/>
      <c r="S32" s="60"/>
      <c r="T32" s="61"/>
      <c r="U32" s="40"/>
    </row>
    <row r="33" spans="1:21" x14ac:dyDescent="0.45">
      <c r="A33" s="62" t="s">
        <v>26</v>
      </c>
      <c r="B33" s="63">
        <f t="shared" ref="B33:D33" si="19">B11/1000</f>
        <v>71.429699999999997</v>
      </c>
      <c r="C33" s="63">
        <f t="shared" si="19"/>
        <v>121.14070000000001</v>
      </c>
      <c r="D33" s="63">
        <f t="shared" si="19"/>
        <v>185.25340000000003</v>
      </c>
      <c r="E33" s="63">
        <f>E11/1000</f>
        <v>348.06710000000004</v>
      </c>
      <c r="F33" s="63">
        <f>F11/1000</f>
        <v>570.01229999999998</v>
      </c>
      <c r="G33" s="64">
        <f t="shared" ref="G33:J34" si="20">C33/B33-1</f>
        <v>0.69594300410053545</v>
      </c>
      <c r="H33" s="65">
        <f t="shared" si="20"/>
        <v>0.52924161739200781</v>
      </c>
      <c r="I33" s="65">
        <f t="shared" si="20"/>
        <v>0.87887023935862985</v>
      </c>
      <c r="J33" s="65">
        <f t="shared" si="20"/>
        <v>0.63765061391898259</v>
      </c>
      <c r="K33" s="69"/>
      <c r="L33" s="69"/>
      <c r="N33" s="76" t="s">
        <v>26</v>
      </c>
      <c r="O33" s="77"/>
      <c r="P33" s="67">
        <f t="shared" ref="P33:T34" si="21">Q11</f>
        <v>5.3495622421253906</v>
      </c>
      <c r="Q33" s="67">
        <f t="shared" si="21"/>
        <v>0.22054786704619644</v>
      </c>
      <c r="R33" s="67">
        <f t="shared" si="21"/>
        <v>1.1092957907421264</v>
      </c>
      <c r="S33" s="67">
        <f t="shared" si="21"/>
        <v>0.76572925041584705</v>
      </c>
      <c r="T33" s="67">
        <f t="shared" si="21"/>
        <v>0.9727344992050877</v>
      </c>
      <c r="U33" s="40"/>
    </row>
    <row r="34" spans="1:21" ht="85.5" x14ac:dyDescent="0.45">
      <c r="A34" s="70" t="s">
        <v>27</v>
      </c>
      <c r="B34" s="63">
        <f t="shared" ref="B34:D34" si="22">B28-B33</f>
        <v>1061.5093000000002</v>
      </c>
      <c r="C34" s="63">
        <f t="shared" si="22"/>
        <v>1427.6885999999997</v>
      </c>
      <c r="D34" s="63">
        <f t="shared" si="22"/>
        <v>1972.8343</v>
      </c>
      <c r="E34" s="63">
        <f>E28-E33</f>
        <v>2402.2047999999991</v>
      </c>
      <c r="F34" s="63">
        <f>F28-F33</f>
        <v>2939.5093000000002</v>
      </c>
      <c r="G34" s="64">
        <f t="shared" si="20"/>
        <v>0.34496099092113419</v>
      </c>
      <c r="H34" s="65">
        <f t="shared" si="20"/>
        <v>0.38183795822142197</v>
      </c>
      <c r="I34" s="65">
        <f t="shared" si="20"/>
        <v>0.21764144104753202</v>
      </c>
      <c r="J34" s="65">
        <f t="shared" si="20"/>
        <v>0.22367139554462678</v>
      </c>
      <c r="K34" s="69"/>
      <c r="L34" s="69"/>
      <c r="N34" s="78" t="s">
        <v>27</v>
      </c>
      <c r="O34" s="79"/>
      <c r="P34" s="67">
        <f t="shared" si="21"/>
        <v>4.1818052500292113</v>
      </c>
      <c r="Q34" s="67">
        <f t="shared" si="21"/>
        <v>0.24043894385232556</v>
      </c>
      <c r="R34" s="67">
        <f t="shared" si="21"/>
        <v>0.35796675931914135</v>
      </c>
      <c r="S34" s="67">
        <f t="shared" si="21"/>
        <v>0.17329146381602412</v>
      </c>
      <c r="T34" s="67">
        <f t="shared" si="21"/>
        <v>0.32215004561970773</v>
      </c>
      <c r="U34" s="40"/>
    </row>
    <row r="35" spans="1:21" x14ac:dyDescent="0.45">
      <c r="A35" s="54"/>
      <c r="B35" s="55"/>
      <c r="C35" s="55"/>
      <c r="D35" s="55"/>
      <c r="E35" s="55"/>
      <c r="F35" s="55"/>
      <c r="G35" s="55"/>
      <c r="H35" s="55"/>
      <c r="I35" s="56"/>
      <c r="J35" s="56"/>
      <c r="K35" s="71"/>
      <c r="L35" s="71"/>
      <c r="N35" s="58"/>
      <c r="O35" s="59"/>
      <c r="P35" s="59"/>
      <c r="Q35" s="59"/>
      <c r="R35" s="59"/>
      <c r="S35" s="60"/>
      <c r="T35" s="61"/>
      <c r="U35" s="40"/>
    </row>
    <row r="36" spans="1:21" ht="114" x14ac:dyDescent="0.45">
      <c r="A36" s="72" t="s">
        <v>24</v>
      </c>
      <c r="B36" s="50">
        <v>904.14920000000018</v>
      </c>
      <c r="C36" s="50">
        <f t="shared" ref="C36:D36" si="23">C8/1000</f>
        <v>1183.248</v>
      </c>
      <c r="D36" s="50">
        <f t="shared" si="23"/>
        <v>1610.0249000000003</v>
      </c>
      <c r="E36" s="50">
        <f>E8/1000</f>
        <v>1966.2691</v>
      </c>
      <c r="F36" s="50">
        <f>F8/1000</f>
        <v>2549.2817999999997</v>
      </c>
      <c r="G36" s="51">
        <f>C36/B36-1</f>
        <v>0.30868666366126285</v>
      </c>
      <c r="H36" s="52">
        <f>D36/C36-1</f>
        <v>0.36068254499479413</v>
      </c>
      <c r="I36" s="52">
        <f>E36/D36-1</f>
        <v>0.22126626737263466</v>
      </c>
      <c r="J36" s="52">
        <f>F36/E36-1</f>
        <v>0.29650707525231401</v>
      </c>
      <c r="K36" s="73"/>
      <c r="L36" s="73"/>
      <c r="N36" s="80" t="s">
        <v>24</v>
      </c>
      <c r="O36" s="81"/>
      <c r="P36" s="53">
        <f>Q8</f>
        <v>3.5787126736180905</v>
      </c>
      <c r="Q36" s="53">
        <f>R8</f>
        <v>0.29608415559666779</v>
      </c>
      <c r="R36" s="53">
        <f>S8</f>
        <v>0.39843995365966522</v>
      </c>
      <c r="S36" s="53">
        <f>T8</f>
        <v>0.20507503652934833</v>
      </c>
      <c r="T36" s="53">
        <f>U8</f>
        <v>0.38907566414110306</v>
      </c>
      <c r="U36" s="40"/>
    </row>
    <row r="37" spans="1:21" x14ac:dyDescent="0.45">
      <c r="A37" s="54"/>
      <c r="B37" s="55"/>
      <c r="C37" s="55"/>
      <c r="D37" s="55"/>
      <c r="E37" s="55"/>
      <c r="F37" s="55"/>
      <c r="G37" s="55"/>
      <c r="H37" s="55"/>
      <c r="I37" s="56"/>
      <c r="J37" s="56"/>
      <c r="K37" s="71"/>
      <c r="L37" s="71"/>
      <c r="N37" s="58"/>
      <c r="O37" s="59"/>
      <c r="P37" s="59"/>
      <c r="Q37" s="59"/>
      <c r="R37" s="59"/>
      <c r="S37" s="60"/>
      <c r="T37" s="61"/>
      <c r="U37" s="40"/>
    </row>
    <row r="38" spans="1:21" x14ac:dyDescent="0.45">
      <c r="A38" s="49" t="s">
        <v>28</v>
      </c>
      <c r="B38" s="50">
        <f t="shared" ref="B38:D38" si="24">B34-B36</f>
        <v>157.36009999999999</v>
      </c>
      <c r="C38" s="50">
        <f t="shared" si="24"/>
        <v>244.44059999999968</v>
      </c>
      <c r="D38" s="50">
        <f t="shared" si="24"/>
        <v>362.80939999999964</v>
      </c>
      <c r="E38" s="50">
        <f>E34-E36</f>
        <v>435.93569999999909</v>
      </c>
      <c r="F38" s="50">
        <f>F34-F36</f>
        <v>390.22750000000042</v>
      </c>
      <c r="G38" s="51">
        <f>C38/B38-1</f>
        <v>0.55338360867843694</v>
      </c>
      <c r="H38" s="52">
        <f>D38/C38-1</f>
        <v>0.48424361583141318</v>
      </c>
      <c r="I38" s="52">
        <f>E38/D38-1</f>
        <v>0.20155569287895947</v>
      </c>
      <c r="J38" s="52">
        <f>F38/E38-1</f>
        <v>-0.10485078418674765</v>
      </c>
      <c r="K38" s="73"/>
      <c r="L38" s="73"/>
      <c r="N38" s="82" t="s">
        <v>28</v>
      </c>
      <c r="O38" s="83"/>
      <c r="P38" s="53">
        <f>Q13</f>
        <v>15.152927411885109</v>
      </c>
      <c r="Q38" s="53">
        <f>R13</f>
        <v>-4.6498362733704335E-2</v>
      </c>
      <c r="R38" s="53">
        <f>S13</f>
        <v>7.428039678670717E-2</v>
      </c>
      <c r="S38" s="53">
        <f>T13</f>
        <v>-0.11670978120598474</v>
      </c>
      <c r="T38" s="74">
        <f>U13</f>
        <v>-0.5109558563546982</v>
      </c>
      <c r="U38" s="40"/>
    </row>
    <row r="39" spans="1:21" x14ac:dyDescent="0.45">
      <c r="A39" s="54"/>
      <c r="B39" s="55"/>
      <c r="C39" s="55"/>
      <c r="D39" s="55"/>
      <c r="E39" s="55"/>
      <c r="F39" s="55"/>
      <c r="G39" s="55"/>
      <c r="H39" s="55"/>
      <c r="I39" s="56"/>
      <c r="J39" s="56"/>
      <c r="K39" s="71"/>
      <c r="L39" s="71"/>
      <c r="N39" s="58"/>
      <c r="O39" s="59"/>
      <c r="P39" s="59"/>
      <c r="Q39" s="59"/>
      <c r="R39" s="59"/>
      <c r="S39" s="60"/>
      <c r="T39" s="61"/>
      <c r="U39" s="40"/>
    </row>
    <row r="40" spans="1:21" x14ac:dyDescent="0.45">
      <c r="A40" s="49" t="s">
        <v>25</v>
      </c>
      <c r="B40" s="50">
        <f t="shared" ref="B40:D40" si="25">B28-B36</f>
        <v>228.7897999999999</v>
      </c>
      <c r="C40" s="50">
        <f t="shared" si="25"/>
        <v>365.5812999999996</v>
      </c>
      <c r="D40" s="50">
        <f t="shared" si="25"/>
        <v>548.0627999999997</v>
      </c>
      <c r="E40" s="50">
        <f>E28-E36</f>
        <v>784.0027999999993</v>
      </c>
      <c r="F40" s="50">
        <f>F28-F36</f>
        <v>960.23980000000029</v>
      </c>
      <c r="G40" s="51">
        <f>C40/B40-1</f>
        <v>0.59789160181091883</v>
      </c>
      <c r="H40" s="52">
        <f>D40/C40-1</f>
        <v>0.49915436046646877</v>
      </c>
      <c r="I40" s="52">
        <f>E40/D40-1</f>
        <v>0.43049811080044065</v>
      </c>
      <c r="J40" s="52">
        <f>F40/E40-1</f>
        <v>0.224791289010704</v>
      </c>
      <c r="K40" s="73"/>
      <c r="L40" s="73"/>
      <c r="N40" s="82" t="s">
        <v>25</v>
      </c>
      <c r="O40" s="83"/>
      <c r="P40" s="53">
        <f>Q9</f>
        <v>9.783344908555728</v>
      </c>
      <c r="Q40" s="53">
        <f>R9</f>
        <v>3.9629184352791613E-2</v>
      </c>
      <c r="R40" s="53">
        <f>S9</f>
        <v>0.46618357962970669</v>
      </c>
      <c r="S40" s="53">
        <f>T9</f>
        <v>0.36398103566108886</v>
      </c>
      <c r="T40" s="75">
        <f>U9</f>
        <v>0.5353054617477031</v>
      </c>
      <c r="U40" s="40"/>
    </row>
    <row r="41" spans="1:21" x14ac:dyDescent="0.45">
      <c r="A41" s="1"/>
      <c r="H41" s="36"/>
      <c r="I41" s="36"/>
      <c r="J41" s="36"/>
      <c r="K41" s="36"/>
      <c r="L41" s="36"/>
    </row>
    <row r="42" spans="1:21" x14ac:dyDescent="0.45">
      <c r="A42" s="1"/>
      <c r="H42" s="36"/>
      <c r="I42" s="36"/>
      <c r="J42" s="36"/>
      <c r="K42" s="36"/>
      <c r="L42" s="36"/>
    </row>
    <row r="43" spans="1:21" x14ac:dyDescent="0.45">
      <c r="A43" s="1"/>
      <c r="H43" s="36"/>
      <c r="I43" s="36"/>
      <c r="J43" s="36"/>
      <c r="K43" s="36"/>
      <c r="L43" s="36"/>
    </row>
    <row r="44" spans="1:21" x14ac:dyDescent="0.45">
      <c r="A44" s="1"/>
      <c r="H44" s="36"/>
      <c r="I44" s="36"/>
      <c r="J44" s="36"/>
      <c r="K44" s="36"/>
      <c r="L44" s="36"/>
    </row>
    <row r="45" spans="1:21" x14ac:dyDescent="0.45">
      <c r="A45" s="1"/>
      <c r="H45" s="36"/>
      <c r="I45" s="36"/>
      <c r="J45" s="36"/>
      <c r="K45" s="36"/>
      <c r="L45" s="36"/>
    </row>
    <row r="46" spans="1:21" x14ac:dyDescent="0.45">
      <c r="A46" s="1"/>
      <c r="H46" s="36"/>
      <c r="I46" s="36"/>
      <c r="J46" s="36"/>
      <c r="K46" s="36"/>
      <c r="L46" s="36"/>
    </row>
    <row r="47" spans="1:21" x14ac:dyDescent="0.45">
      <c r="A47" s="1"/>
      <c r="H47" s="36"/>
      <c r="I47" s="36"/>
      <c r="J47" s="36"/>
      <c r="K47" s="36"/>
      <c r="L47" s="36"/>
    </row>
    <row r="48" spans="1:21" x14ac:dyDescent="0.45">
      <c r="A48" s="1"/>
      <c r="H48" s="36"/>
      <c r="I48" s="36"/>
      <c r="J48" s="36"/>
      <c r="K48" s="36"/>
      <c r="L48" s="36"/>
    </row>
    <row r="49" spans="1:12" x14ac:dyDescent="0.45">
      <c r="A49" s="1"/>
      <c r="H49" s="36"/>
      <c r="I49" s="36"/>
      <c r="J49" s="36"/>
      <c r="K49" s="36"/>
      <c r="L49" s="36"/>
    </row>
    <row r="50" spans="1:12" x14ac:dyDescent="0.45">
      <c r="A50" s="1"/>
      <c r="H50" s="36"/>
      <c r="I50" s="36"/>
      <c r="J50" s="36"/>
      <c r="K50" s="36"/>
      <c r="L50" s="36"/>
    </row>
    <row r="51" spans="1:12" x14ac:dyDescent="0.45">
      <c r="A51" s="1"/>
      <c r="H51" s="36"/>
      <c r="I51" s="36"/>
      <c r="J51" s="36"/>
      <c r="K51" s="36"/>
      <c r="L51" s="36"/>
    </row>
    <row r="52" spans="1:12" x14ac:dyDescent="0.45">
      <c r="A52" s="1"/>
      <c r="H52" s="36"/>
      <c r="I52" s="36"/>
      <c r="J52" s="36"/>
      <c r="K52" s="36"/>
      <c r="L52" s="36"/>
    </row>
    <row r="53" spans="1:12" x14ac:dyDescent="0.45">
      <c r="A53" s="1"/>
      <c r="H53" s="36"/>
      <c r="I53" s="36"/>
      <c r="J53" s="36"/>
      <c r="K53" s="36"/>
      <c r="L53" s="36"/>
    </row>
    <row r="54" spans="1:12" x14ac:dyDescent="0.45">
      <c r="A54" s="1"/>
      <c r="H54" s="36"/>
      <c r="I54" s="36"/>
      <c r="J54" s="36"/>
      <c r="K54" s="36"/>
      <c r="L54" s="36"/>
    </row>
    <row r="55" spans="1:12" x14ac:dyDescent="0.45">
      <c r="A55" s="1"/>
      <c r="H55" s="36"/>
      <c r="I55" s="36"/>
      <c r="J55" s="36"/>
      <c r="K55" s="36"/>
      <c r="L55" s="36"/>
    </row>
    <row r="56" spans="1:12" x14ac:dyDescent="0.45">
      <c r="A56" s="1"/>
      <c r="H56" s="36"/>
      <c r="I56" s="36"/>
      <c r="J56" s="36"/>
      <c r="K56" s="36"/>
      <c r="L56" s="36"/>
    </row>
    <row r="57" spans="1:12" x14ac:dyDescent="0.45">
      <c r="A57" s="1"/>
      <c r="H57" s="36"/>
      <c r="I57" s="36"/>
      <c r="J57" s="36"/>
      <c r="K57" s="36"/>
      <c r="L57" s="36"/>
    </row>
    <row r="58" spans="1:12" x14ac:dyDescent="0.45">
      <c r="A58" s="1"/>
      <c r="H58" s="36"/>
      <c r="I58" s="36"/>
      <c r="J58" s="36"/>
      <c r="K58" s="36"/>
      <c r="L58" s="36"/>
    </row>
    <row r="59" spans="1:12" x14ac:dyDescent="0.45">
      <c r="A59" s="1"/>
      <c r="H59" s="36"/>
      <c r="I59" s="36"/>
      <c r="J59" s="36"/>
      <c r="K59" s="36"/>
      <c r="L59" s="36"/>
    </row>
    <row r="60" spans="1:12" x14ac:dyDescent="0.45">
      <c r="A60" s="1"/>
      <c r="H60" s="36"/>
      <c r="I60" s="36"/>
      <c r="J60" s="36"/>
      <c r="K60" s="36"/>
      <c r="L60" s="36"/>
    </row>
    <row r="61" spans="1:12" x14ac:dyDescent="0.45">
      <c r="A61" s="1"/>
      <c r="H61" s="36"/>
      <c r="I61" s="36"/>
      <c r="J61" s="36"/>
      <c r="K61" s="36"/>
      <c r="L61" s="36"/>
    </row>
    <row r="62" spans="1:12" x14ac:dyDescent="0.45">
      <c r="A62" s="1"/>
      <c r="H62" s="36"/>
      <c r="I62" s="36"/>
      <c r="J62" s="36"/>
      <c r="K62" s="36"/>
      <c r="L62" s="36"/>
    </row>
    <row r="63" spans="1:12" x14ac:dyDescent="0.45">
      <c r="A63" s="1"/>
      <c r="H63" s="36"/>
      <c r="I63" s="36"/>
      <c r="J63" s="36"/>
      <c r="K63" s="36"/>
      <c r="L63" s="36"/>
    </row>
    <row r="64" spans="1:12" x14ac:dyDescent="0.45">
      <c r="A64" s="1"/>
      <c r="H64" s="36"/>
      <c r="I64" s="36"/>
      <c r="J64" s="36"/>
      <c r="K64" s="36"/>
      <c r="L64" s="36"/>
    </row>
    <row r="65" spans="1:12" x14ac:dyDescent="0.45">
      <c r="A65" s="1"/>
      <c r="H65" s="36"/>
      <c r="I65" s="36"/>
      <c r="J65" s="36"/>
      <c r="K65" s="36"/>
      <c r="L65" s="36"/>
    </row>
    <row r="66" spans="1:12" x14ac:dyDescent="0.45">
      <c r="A66" s="1"/>
      <c r="H66" s="36"/>
      <c r="I66" s="36"/>
      <c r="J66" s="36"/>
      <c r="K66" s="36"/>
      <c r="L66" s="36"/>
    </row>
    <row r="67" spans="1:12" x14ac:dyDescent="0.45">
      <c r="A67" s="1"/>
      <c r="H67" s="36"/>
      <c r="I67" s="36"/>
      <c r="J67" s="36"/>
      <c r="K67" s="36"/>
      <c r="L67" s="36"/>
    </row>
    <row r="68" spans="1:12" x14ac:dyDescent="0.45">
      <c r="A68" s="1"/>
      <c r="H68" s="36"/>
      <c r="I68" s="36"/>
      <c r="J68" s="36"/>
      <c r="K68" s="36"/>
      <c r="L68" s="36"/>
    </row>
    <row r="69" spans="1:12" x14ac:dyDescent="0.45">
      <c r="A69" s="1"/>
      <c r="H69" s="36"/>
      <c r="I69" s="36"/>
      <c r="J69" s="36"/>
      <c r="K69" s="36"/>
      <c r="L69" s="36"/>
    </row>
    <row r="70" spans="1:12" x14ac:dyDescent="0.45">
      <c r="A70" s="1"/>
      <c r="H70" s="36"/>
      <c r="I70" s="36"/>
      <c r="J70" s="36"/>
      <c r="K70" s="36"/>
      <c r="L70" s="36"/>
    </row>
    <row r="71" spans="1:12" x14ac:dyDescent="0.45">
      <c r="A71" s="1"/>
      <c r="H71" s="36"/>
      <c r="I71" s="36"/>
      <c r="J71" s="36"/>
      <c r="K71" s="36"/>
      <c r="L71" s="36"/>
    </row>
    <row r="72" spans="1:12" x14ac:dyDescent="0.45">
      <c r="A72" s="1"/>
      <c r="H72" s="36"/>
      <c r="I72" s="36"/>
      <c r="J72" s="36"/>
      <c r="K72" s="36"/>
      <c r="L72" s="36"/>
    </row>
    <row r="73" spans="1:12" x14ac:dyDescent="0.45">
      <c r="A73" s="1"/>
      <c r="H73" s="36"/>
      <c r="I73" s="36"/>
      <c r="J73" s="36"/>
      <c r="K73" s="36"/>
      <c r="L73" s="36"/>
    </row>
    <row r="74" spans="1:12" x14ac:dyDescent="0.45">
      <c r="A74" s="1"/>
      <c r="H74" s="36"/>
      <c r="I74" s="36"/>
      <c r="J74" s="36"/>
      <c r="K74" s="36"/>
      <c r="L74" s="36"/>
    </row>
    <row r="75" spans="1:12" x14ac:dyDescent="0.45">
      <c r="A75" s="1"/>
      <c r="H75" s="36"/>
      <c r="I75" s="36"/>
      <c r="J75" s="36"/>
      <c r="K75" s="36"/>
      <c r="L75" s="36"/>
    </row>
    <row r="76" spans="1:12" x14ac:dyDescent="0.45">
      <c r="A76" s="1"/>
      <c r="H76" s="36"/>
      <c r="I76" s="36"/>
      <c r="J76" s="36"/>
      <c r="K76" s="36"/>
      <c r="L76" s="36"/>
    </row>
    <row r="77" spans="1:12" x14ac:dyDescent="0.45">
      <c r="A77" s="1"/>
      <c r="H77" s="36"/>
      <c r="I77" s="36"/>
      <c r="J77" s="36"/>
      <c r="K77" s="36"/>
      <c r="L77" s="36"/>
    </row>
    <row r="78" spans="1:12" x14ac:dyDescent="0.45">
      <c r="A78" s="1"/>
      <c r="H78" s="36"/>
      <c r="I78" s="36"/>
      <c r="J78" s="36"/>
      <c r="K78" s="36"/>
      <c r="L78" s="36"/>
    </row>
    <row r="79" spans="1:12" x14ac:dyDescent="0.45">
      <c r="A79" s="1"/>
      <c r="H79" s="36"/>
      <c r="I79" s="36"/>
      <c r="J79" s="36"/>
      <c r="K79" s="36"/>
      <c r="L79" s="36"/>
    </row>
    <row r="80" spans="1:12" x14ac:dyDescent="0.45">
      <c r="A80" s="1"/>
      <c r="H80" s="36"/>
      <c r="I80" s="36"/>
      <c r="J80" s="36"/>
      <c r="K80" s="36"/>
      <c r="L80" s="36"/>
    </row>
    <row r="81" spans="1:12" x14ac:dyDescent="0.45">
      <c r="A81" s="1"/>
      <c r="H81" s="36"/>
      <c r="I81" s="36"/>
      <c r="J81" s="36"/>
      <c r="K81" s="36"/>
      <c r="L81" s="36"/>
    </row>
    <row r="82" spans="1:12" x14ac:dyDescent="0.45">
      <c r="A82" s="1"/>
      <c r="H82" s="36"/>
      <c r="I82" s="36"/>
      <c r="J82" s="36"/>
      <c r="K82" s="36"/>
      <c r="L82" s="36"/>
    </row>
    <row r="83" spans="1:12" x14ac:dyDescent="0.45">
      <c r="A83" s="1"/>
      <c r="H83" s="36"/>
      <c r="I83" s="36"/>
      <c r="J83" s="36"/>
      <c r="K83" s="36"/>
      <c r="L83" s="36"/>
    </row>
    <row r="84" spans="1:12" x14ac:dyDescent="0.45">
      <c r="A84" s="1"/>
      <c r="H84" s="36"/>
      <c r="I84" s="36"/>
      <c r="J84" s="36"/>
      <c r="K84" s="36"/>
      <c r="L84" s="36"/>
    </row>
    <row r="85" spans="1:12" x14ac:dyDescent="0.45">
      <c r="A85" s="1"/>
      <c r="H85" s="36"/>
      <c r="I85" s="36"/>
      <c r="J85" s="36"/>
      <c r="K85" s="36"/>
      <c r="L85" s="36"/>
    </row>
    <row r="86" spans="1:12" x14ac:dyDescent="0.45">
      <c r="A86" s="1"/>
      <c r="H86" s="36"/>
      <c r="I86" s="36"/>
      <c r="J86" s="36"/>
      <c r="K86" s="36"/>
      <c r="L86" s="36"/>
    </row>
    <row r="87" spans="1:12" x14ac:dyDescent="0.45">
      <c r="A87" s="1"/>
      <c r="H87" s="36"/>
      <c r="I87" s="36"/>
      <c r="J87" s="36"/>
      <c r="K87" s="36"/>
      <c r="L87" s="36"/>
    </row>
    <row r="88" spans="1:12" x14ac:dyDescent="0.45">
      <c r="A88" s="1"/>
      <c r="H88" s="36"/>
      <c r="I88" s="36"/>
      <c r="J88" s="36"/>
      <c r="K88" s="36"/>
      <c r="L88" s="36"/>
    </row>
    <row r="89" spans="1:12" x14ac:dyDescent="0.45">
      <c r="A89" s="1"/>
      <c r="H89" s="36"/>
      <c r="I89" s="36"/>
      <c r="J89" s="36"/>
      <c r="K89" s="36"/>
      <c r="L89" s="36"/>
    </row>
    <row r="90" spans="1:12" x14ac:dyDescent="0.45">
      <c r="A90" s="1"/>
      <c r="H90" s="36"/>
      <c r="I90" s="36"/>
      <c r="J90" s="36"/>
      <c r="K90" s="36"/>
      <c r="L90" s="36"/>
    </row>
    <row r="91" spans="1:12" x14ac:dyDescent="0.45">
      <c r="A91" s="1"/>
      <c r="H91" s="36"/>
      <c r="I91" s="36"/>
      <c r="J91" s="36"/>
      <c r="K91" s="36"/>
      <c r="L91" s="36"/>
    </row>
    <row r="92" spans="1:12" x14ac:dyDescent="0.45">
      <c r="A92" s="1"/>
      <c r="H92" s="36"/>
      <c r="I92" s="36"/>
      <c r="J92" s="36"/>
      <c r="K92" s="36"/>
      <c r="L92" s="36"/>
    </row>
    <row r="93" spans="1:12" x14ac:dyDescent="0.45">
      <c r="A93" s="1"/>
      <c r="H93" s="36"/>
      <c r="I93" s="36"/>
      <c r="J93" s="36"/>
      <c r="K93" s="36"/>
      <c r="L93" s="36"/>
    </row>
    <row r="94" spans="1:12" x14ac:dyDescent="0.45">
      <c r="A94" s="1"/>
      <c r="H94" s="36"/>
      <c r="I94" s="36"/>
      <c r="J94" s="36"/>
      <c r="K94" s="36"/>
      <c r="L94" s="36"/>
    </row>
    <row r="95" spans="1:12" x14ac:dyDescent="0.45">
      <c r="A95" s="1"/>
      <c r="H95" s="36"/>
      <c r="I95" s="36"/>
      <c r="J95" s="36"/>
      <c r="K95" s="36"/>
      <c r="L95" s="36"/>
    </row>
    <row r="96" spans="1:12" x14ac:dyDescent="0.45">
      <c r="A96" s="1"/>
      <c r="H96" s="36"/>
      <c r="I96" s="36"/>
      <c r="J96" s="36"/>
      <c r="K96" s="36"/>
      <c r="L96" s="36"/>
    </row>
    <row r="97" spans="1:12" x14ac:dyDescent="0.45">
      <c r="A97" s="1"/>
      <c r="H97" s="36"/>
      <c r="I97" s="36"/>
      <c r="J97" s="36"/>
      <c r="K97" s="36"/>
      <c r="L97" s="36"/>
    </row>
    <row r="98" spans="1:12" x14ac:dyDescent="0.45">
      <c r="A98" s="1"/>
      <c r="H98" s="36"/>
      <c r="I98" s="36"/>
      <c r="J98" s="36"/>
      <c r="K98" s="36"/>
      <c r="L98" s="36"/>
    </row>
    <row r="99" spans="1:12" x14ac:dyDescent="0.45">
      <c r="A99" s="1"/>
      <c r="H99" s="36"/>
      <c r="I99" s="36"/>
      <c r="J99" s="36"/>
      <c r="K99" s="36"/>
      <c r="L99" s="36"/>
    </row>
  </sheetData>
  <mergeCells count="12">
    <mergeCell ref="N40:O40"/>
    <mergeCell ref="A1:U2"/>
    <mergeCell ref="A26:J26"/>
    <mergeCell ref="N26:T26"/>
    <mergeCell ref="N27:O27"/>
    <mergeCell ref="N28:O28"/>
    <mergeCell ref="N30:O30"/>
    <mergeCell ref="N31:O31"/>
    <mergeCell ref="N33:O33"/>
    <mergeCell ref="N34:O34"/>
    <mergeCell ref="N36:O36"/>
    <mergeCell ref="N38:O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2019-06-19T13:10:26Z</dcterms:created>
  <dcterms:modified xsi:type="dcterms:W3CDTF">2019-06-19T13:13:57Z</dcterms:modified>
</cp:coreProperties>
</file>